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sevostyanova\Desktop\"/>
    </mc:Choice>
  </mc:AlternateContent>
  <bookViews>
    <workbookView xWindow="0" yWindow="0" windowWidth="28800" windowHeight="12435"/>
  </bookViews>
  <sheets>
    <sheet name="Прил1 на 1.10.2015 окончательна" sheetId="1" r:id="rId1"/>
  </sheets>
  <definedNames>
    <definedName name="_xlnm.Print_Titles" localSheetId="0">'Прил1 на 1.10.2015 окончательна'!$11:$13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1" l="1"/>
  <c r="K84" i="1"/>
  <c r="J83" i="1"/>
  <c r="K83" i="1" s="1"/>
  <c r="I83" i="1"/>
  <c r="H83" i="1"/>
  <c r="L83" i="1" s="1"/>
  <c r="G83" i="1"/>
  <c r="L82" i="1"/>
  <c r="K82" i="1"/>
  <c r="I82" i="1"/>
  <c r="I81" i="1" s="1"/>
  <c r="H82" i="1"/>
  <c r="L81" i="1"/>
  <c r="J81" i="1"/>
  <c r="K81" i="1" s="1"/>
  <c r="H81" i="1"/>
  <c r="G81" i="1"/>
  <c r="L80" i="1"/>
  <c r="K80" i="1"/>
  <c r="J79" i="1"/>
  <c r="K79" i="1" s="1"/>
  <c r="I79" i="1"/>
  <c r="H79" i="1"/>
  <c r="G79" i="1"/>
  <c r="L78" i="1"/>
  <c r="K78" i="1"/>
  <c r="J77" i="1"/>
  <c r="K77" i="1" s="1"/>
  <c r="I77" i="1"/>
  <c r="H77" i="1"/>
  <c r="G77" i="1"/>
  <c r="L76" i="1"/>
  <c r="K76" i="1"/>
  <c r="J75" i="1"/>
  <c r="K75" i="1" s="1"/>
  <c r="I75" i="1"/>
  <c r="H75" i="1"/>
  <c r="G75" i="1"/>
  <c r="L74" i="1"/>
  <c r="K74" i="1"/>
  <c r="J73" i="1"/>
  <c r="K73" i="1" s="1"/>
  <c r="I73" i="1"/>
  <c r="H73" i="1"/>
  <c r="G73" i="1"/>
  <c r="L72" i="1"/>
  <c r="K72" i="1"/>
  <c r="L71" i="1"/>
  <c r="K71" i="1"/>
  <c r="J70" i="1"/>
  <c r="K70" i="1" s="1"/>
  <c r="I70" i="1"/>
  <c r="H70" i="1"/>
  <c r="L70" i="1" s="1"/>
  <c r="G70" i="1"/>
  <c r="L69" i="1"/>
  <c r="K69" i="1"/>
  <c r="J68" i="1"/>
  <c r="K68" i="1" s="1"/>
  <c r="I68" i="1"/>
  <c r="H68" i="1"/>
  <c r="L68" i="1" s="1"/>
  <c r="G68" i="1"/>
  <c r="L67" i="1"/>
  <c r="K67" i="1"/>
  <c r="J66" i="1"/>
  <c r="K66" i="1" s="1"/>
  <c r="I66" i="1"/>
  <c r="H66" i="1"/>
  <c r="L66" i="1" s="1"/>
  <c r="G66" i="1"/>
  <c r="J65" i="1"/>
  <c r="K65" i="1" s="1"/>
  <c r="G65" i="1"/>
  <c r="L64" i="1"/>
  <c r="K64" i="1"/>
  <c r="L63" i="1"/>
  <c r="K63" i="1"/>
  <c r="L62" i="1"/>
  <c r="K62" i="1"/>
  <c r="L61" i="1"/>
  <c r="K61" i="1"/>
  <c r="J60" i="1"/>
  <c r="K60" i="1" s="1"/>
  <c r="I60" i="1"/>
  <c r="H60" i="1"/>
  <c r="L60" i="1" s="1"/>
  <c r="G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J51" i="1"/>
  <c r="K51" i="1" s="1"/>
  <c r="I51" i="1"/>
  <c r="H51" i="1"/>
  <c r="G51" i="1"/>
  <c r="L50" i="1"/>
  <c r="K50" i="1"/>
  <c r="L49" i="1"/>
  <c r="K49" i="1"/>
  <c r="L48" i="1"/>
  <c r="K48" i="1"/>
  <c r="J47" i="1"/>
  <c r="K47" i="1" s="1"/>
  <c r="I47" i="1"/>
  <c r="H47" i="1"/>
  <c r="G47" i="1"/>
  <c r="L46" i="1"/>
  <c r="K46" i="1"/>
  <c r="L45" i="1"/>
  <c r="K45" i="1"/>
  <c r="L44" i="1"/>
  <c r="K44" i="1"/>
  <c r="L43" i="1"/>
  <c r="K43" i="1"/>
  <c r="L42" i="1"/>
  <c r="I42" i="1"/>
  <c r="H42" i="1"/>
  <c r="G42" i="1"/>
  <c r="K42" i="1" s="1"/>
  <c r="J41" i="1"/>
  <c r="L41" i="1" s="1"/>
  <c r="I41" i="1"/>
  <c r="H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J32" i="1"/>
  <c r="L32" i="1" s="1"/>
  <c r="I32" i="1"/>
  <c r="H32" i="1"/>
  <c r="G32" i="1"/>
  <c r="K32" i="1" s="1"/>
  <c r="L31" i="1"/>
  <c r="K31" i="1"/>
  <c r="J30" i="1"/>
  <c r="L30" i="1" s="1"/>
  <c r="I30" i="1"/>
  <c r="H30" i="1"/>
  <c r="G30" i="1"/>
  <c r="K30" i="1" s="1"/>
  <c r="I29" i="1"/>
  <c r="H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J21" i="1"/>
  <c r="I21" i="1"/>
  <c r="H21" i="1"/>
  <c r="L21" i="1" s="1"/>
  <c r="G21" i="1"/>
  <c r="K21" i="1" s="1"/>
  <c r="L20" i="1"/>
  <c r="K20" i="1"/>
  <c r="J19" i="1"/>
  <c r="L19" i="1" s="1"/>
  <c r="I19" i="1"/>
  <c r="I18" i="1" s="1"/>
  <c r="I17" i="1" s="1"/>
  <c r="I16" i="1" s="1"/>
  <c r="H19" i="1"/>
  <c r="G19" i="1"/>
  <c r="K19" i="1" s="1"/>
  <c r="H18" i="1"/>
  <c r="H17" i="1" s="1"/>
  <c r="H16" i="1" s="1"/>
  <c r="G18" i="1"/>
  <c r="F17" i="1"/>
  <c r="F14" i="1"/>
  <c r="I65" i="1" l="1"/>
  <c r="I14" i="1"/>
  <c r="G29" i="1"/>
  <c r="G17" i="1" s="1"/>
  <c r="G16" i="1" s="1"/>
  <c r="G14" i="1" s="1"/>
  <c r="G41" i="1"/>
  <c r="K41" i="1" s="1"/>
  <c r="L47" i="1"/>
  <c r="L51" i="1"/>
  <c r="H65" i="1"/>
  <c r="L65" i="1" s="1"/>
  <c r="L73" i="1"/>
  <c r="L75" i="1"/>
  <c r="L77" i="1"/>
  <c r="L79" i="1"/>
  <c r="J18" i="1"/>
  <c r="J29" i="1"/>
  <c r="L18" i="1" l="1"/>
  <c r="J17" i="1"/>
  <c r="K18" i="1"/>
  <c r="L29" i="1"/>
  <c r="K29" i="1"/>
  <c r="H14" i="1"/>
  <c r="L17" i="1" l="1"/>
  <c r="K17" i="1"/>
  <c r="J16" i="1"/>
  <c r="L16" i="1" l="1"/>
  <c r="J14" i="1"/>
  <c r="K16" i="1"/>
  <c r="K14" i="1" l="1"/>
  <c r="L14" i="1"/>
</calcChain>
</file>

<file path=xl/sharedStrings.xml><?xml version="1.0" encoding="utf-8"?>
<sst xmlns="http://schemas.openxmlformats.org/spreadsheetml/2006/main" count="222" uniqueCount="121">
  <si>
    <t>ИНФОРМАЦИЯ</t>
  </si>
  <si>
    <t>о  финансировании расходов федерального бюджета 2015 года</t>
  </si>
  <si>
    <t xml:space="preserve">по состоянию на 1октября 2015 года </t>
  </si>
  <si>
    <t>Федеральное агентство железнодорожного транспорта</t>
  </si>
  <si>
    <t xml:space="preserve"> (тыс. рублей)</t>
  </si>
  <si>
    <t>Коды бюджетной классификации</t>
  </si>
  <si>
    <t>Наименование расходов</t>
  </si>
  <si>
    <t>Бюджетные</t>
  </si>
  <si>
    <t xml:space="preserve">Бюджетные ассигнования  2015 года   </t>
  </si>
  <si>
    <t xml:space="preserve">Доведено лимитов бюджетных обязательств на 2015 год </t>
  </si>
  <si>
    <t>Лимиты бюджетных обязательств, доведенные бюджетополу чателям</t>
  </si>
  <si>
    <t>Кассовое исполнение  на 01.10.2015</t>
  </si>
  <si>
    <t>Примечание</t>
  </si>
  <si>
    <t>Рз</t>
  </si>
  <si>
    <t>ПР</t>
  </si>
  <si>
    <t>ЦСР</t>
  </si>
  <si>
    <t>ВР</t>
  </si>
  <si>
    <t>бюджета</t>
  </si>
  <si>
    <t>тыс. руб.</t>
  </si>
  <si>
    <t>% от бюджет ных ассигно ваний</t>
  </si>
  <si>
    <t>% от доведен ных лимитов</t>
  </si>
  <si>
    <t>А</t>
  </si>
  <si>
    <t>Федеральное агентство железнодорожного транспорта - всего</t>
  </si>
  <si>
    <t xml:space="preserve">  в том числе:</t>
  </si>
  <si>
    <t>04</t>
  </si>
  <si>
    <t>Национальная экономика</t>
  </si>
  <si>
    <t>08</t>
  </si>
  <si>
    <t>Транспорт</t>
  </si>
  <si>
    <t>Центральный аппарат</t>
  </si>
  <si>
    <t>2410011</t>
  </si>
  <si>
    <t>121</t>
  </si>
  <si>
    <t>Фонд оплаты труда и страховые взносы</t>
  </si>
  <si>
    <t>2410019</t>
  </si>
  <si>
    <t>122</t>
  </si>
  <si>
    <t>Иные выплаты персоналу, за исключением фонда оплаты труда</t>
  </si>
  <si>
    <t>242</t>
  </si>
  <si>
    <t>Закупка товаров, работ и услуг в сфере информационно-коммуникационных технологий</t>
  </si>
  <si>
    <t>243</t>
  </si>
  <si>
    <t>Закупка товаров, работ, услуг в целях капитального ремонта гос. имущества</t>
  </si>
  <si>
    <t>244</t>
  </si>
  <si>
    <t>Прочая закупка товаров, работ и услуг для государственных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</si>
  <si>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</si>
  <si>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</si>
  <si>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</si>
  <si>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 и иных платежей</t>
  </si>
  <si>
    <t>2413969</t>
  </si>
  <si>
    <t>Территориальные органы</t>
  </si>
  <si>
    <t>2410012</t>
  </si>
  <si>
    <t>853</t>
  </si>
  <si>
    <t>Учреждения по обеспечению хозяйственного обслуживания</t>
  </si>
  <si>
    <t>2410059</t>
  </si>
  <si>
    <t>111</t>
  </si>
  <si>
    <t>Государственная поддержка инвестиционных проектов за счет средств Инвестиционного фонда Российской Федерации на основании решений Правительства Российской Федерации</t>
  </si>
  <si>
    <t>2414010</t>
  </si>
  <si>
    <t>414</t>
  </si>
  <si>
    <t>Создание транспорной инфраструктуры для освоения минерально-сырьевых ресурсов Юго-востока Забайкальского края</t>
  </si>
  <si>
    <t>2414011</t>
  </si>
  <si>
    <t>Организация скоростного движения пассажирских поездов на участке Санкт-Петербург- Бусловская</t>
  </si>
  <si>
    <t>2414012</t>
  </si>
  <si>
    <t>Создание промышленного комплекса г. Новомоссковск Тульской области</t>
  </si>
  <si>
    <t>Государственная поддержка железнодорожного транспорта</t>
  </si>
  <si>
    <t>2416079</t>
  </si>
  <si>
    <t>810</t>
  </si>
  <si>
    <t>Субсидии организациям железнодорожного транспорта на компенсацию потерь в доходах, возникающих в результате государственного регулирования тарифов на перевозку пассажиров в поездах дальнего следования в плацкартных и общих вагонах</t>
  </si>
  <si>
    <t>2416080</t>
  </si>
  <si>
    <t>Субсидии организациям железнодорожного транспорта на компенсацию потерь в доходах, возникающих в результате установления льгот  на перевозку учащихся  старше 10 лет железнодорожным транспортом общего пользования в общих и плацкартных вагонах в поездах дальнего следования</t>
  </si>
  <si>
    <t>2416081</t>
  </si>
  <si>
    <t>Субсидии ОАО "РЖД" на компенсацию потерь в доходах, возникающих в результате государственного регулирования тарифов на услуги по использованию инфраструктуры железнодорожного транспорта общего пользования в пригородном сообщении</t>
  </si>
  <si>
    <t>2416447</t>
  </si>
  <si>
    <t>Субсидии организациям железнодорожного транспорта на комп потерь в доходах от выравнивания тарифов при перевозке пассажиров в сообщении из (в) Калининградской обл в (из) другие регионы Российской Федерации</t>
  </si>
  <si>
    <t>2415154</t>
  </si>
  <si>
    <t>540</t>
  </si>
  <si>
    <t>Иные межбюджетные трансферты на реализацию мероприятий по подготовке и проведению чемпионата мира по футболу в 2018 г (метро)</t>
  </si>
  <si>
    <t>2416076</t>
  </si>
  <si>
    <t>Субсидии ОАО "РЖД" на содержание автомобильной дороги Альпика-Сервис</t>
  </si>
  <si>
    <t>9996094</t>
  </si>
  <si>
    <t>Субсидии на возмещение расходов по содержанию спецобъектов</t>
  </si>
  <si>
    <t>2416400</t>
  </si>
  <si>
    <t>452</t>
  </si>
  <si>
    <t xml:space="preserve">Взнос в уставный капитал ОАО "РЖД" </t>
  </si>
  <si>
    <t>Федеральная целевая программа "Развитие транспортной системы России (2010-2015 годы)"</t>
  </si>
  <si>
    <t>24Б2066</t>
  </si>
  <si>
    <t>412</t>
  </si>
  <si>
    <t>Реализация мероприятий подпрограммы "Железнодорожный транспорт" ФЦП "Развитие транспортной системы России"</t>
  </si>
  <si>
    <t>24Б6418</t>
  </si>
  <si>
    <t>Взнос в уставный капитал ОАО "РЖД" в рамках реализации мероприятий подпрограммы "Железнодорожный транспорт" ФЦП "Развитие транспортной системы России"</t>
  </si>
  <si>
    <t>11</t>
  </si>
  <si>
    <t>241</t>
  </si>
  <si>
    <t>Научно-исследовательские и опытно-конструкторские работы</t>
  </si>
  <si>
    <t>07</t>
  </si>
  <si>
    <t>Учреждения образования</t>
  </si>
  <si>
    <t>02</t>
  </si>
  <si>
    <t>0220059</t>
  </si>
  <si>
    <t>Расходы на обеспечение деятельности (предоставление субсидий) государственных учреждений в рамках подпрораммы "Развитие дошкольного , общего и дополнительного образования детей" (ЦДДЖ)</t>
  </si>
  <si>
    <t>611</t>
  </si>
  <si>
    <t>Субсидии бюджетным учреждениям на финансовое обеспечение государ ственного задания на оказание государственных услуг (выполнение работ)</t>
  </si>
  <si>
    <t>05</t>
  </si>
  <si>
    <t>2412040</t>
  </si>
  <si>
    <t>Переподготовка и повышение квалификации государственных гражданских служащих</t>
  </si>
  <si>
    <t>06</t>
  </si>
  <si>
    <t>0210059</t>
  </si>
  <si>
    <t>Расходы на обеспечение деятельности  гос. учреждений в рамках подпрораммы "Развитие профессионального образования" (ВУЗы)</t>
  </si>
  <si>
    <t>Субсидии бюджетным учреждениям на финансовое обеспечение гос. задания на оказание государственных услуг (выполнение работ)</t>
  </si>
  <si>
    <t>612</t>
  </si>
  <si>
    <t>Субсидия бюджетным учреждениям на иные цели</t>
  </si>
  <si>
    <t>0213893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</si>
  <si>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сооветствующим приоритетным напрвлениям модернизации и технологического развития экономики Российской Федерации</t>
  </si>
  <si>
    <t>0213987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</si>
  <si>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 расположенных в районах Крайнего Севера в рамках подпрораммы "Развитие профессионального образования" </t>
  </si>
  <si>
    <t>0333986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</si>
  <si>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учреждениях среднего  и высшего профессионального образования</t>
  </si>
  <si>
    <t>321</t>
  </si>
  <si>
    <t>Пособия и компенсации гражданам и иные социальные выплаты, кроме публичных нормативных обязательств</t>
  </si>
  <si>
    <t>Расходы на обеспечение деятельности (предоставление субсидий) государственных учреждений в рамках подпрораммы "Развитие профессионального образования"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</si>
  <si>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</si>
  <si>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09</t>
  </si>
  <si>
    <t>0250059</t>
  </si>
  <si>
    <t>Расходы на обеспечение деятельности (предоставление субсидий) гос. учреждений в рамках подпрораммы "Развитие образования" (УМЦ)</t>
  </si>
  <si>
    <t>01</t>
  </si>
  <si>
    <t>1110059</t>
  </si>
  <si>
    <t>Расходы на обеспечение деятельности (предоставление субсидий) государственных учреждений в рамках подпрораммы "Наследие"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</si>
</sst>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164" fontId="6" fillId="2" borderId="2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4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64" fontId="6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/>
    </xf>
    <xf numFmtId="164" fontId="6" fillId="0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0" fontId="1" fillId="2" borderId="10" xfId="0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vertical="center" wrapText="1"/>
    </xf>
    <xf numFmtId="164" fontId="6" fillId="3" borderId="6" xfId="0" applyNumberFormat="1" applyFont="1" applyFill="1" applyBorder="1" applyAlignment="1">
      <alignment vertical="center"/>
    </xf>
    <xf numFmtId="0" fontId="1" fillId="2" borderId="1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zoomScale="75" zoomScaleNormal="75" workbookViewId="0">
      <selection activeCell="J86" sqref="J86"/>
    </sheetView>
  </sheetViews>
  <sheetFormatPr defaultRowHeight="12.75" x14ac:dyDescent="0.2"/>
  <cols>
    <col min="1" max="1" width="5.140625" style="4" customWidth="1"/>
    <col min="2" max="2" width="5.28515625" style="4" customWidth="1"/>
    <col min="3" max="3" width="11.140625" style="4" customWidth="1"/>
    <col min="4" max="4" width="7.42578125" style="4" customWidth="1"/>
    <col min="5" max="5" width="74.140625" style="4" customWidth="1"/>
    <col min="6" max="6" width="3.42578125" style="4" hidden="1" customWidth="1"/>
    <col min="7" max="7" width="17.28515625" style="4" customWidth="1"/>
    <col min="8" max="8" width="17.42578125" style="4" customWidth="1"/>
    <col min="9" max="9" width="19.28515625" style="4" customWidth="1"/>
    <col min="10" max="10" width="17.140625" style="4" customWidth="1"/>
    <col min="11" max="11" width="9.7109375" style="4" customWidth="1"/>
    <col min="12" max="12" width="9" style="4" customWidth="1"/>
    <col min="13" max="13" width="11.85546875" style="4" customWidth="1"/>
    <col min="14" max="14" width="16.7109375" style="4" customWidth="1"/>
    <col min="15" max="15" width="15.42578125" style="4" customWidth="1"/>
    <col min="16" max="16384" width="9.140625" style="4"/>
  </cols>
  <sheetData>
    <row r="1" spans="1:16" ht="13.5" customHeight="1" x14ac:dyDescent="0.2">
      <c r="A1" s="1"/>
      <c r="B1" s="1"/>
      <c r="C1" s="1"/>
      <c r="D1" s="1"/>
      <c r="E1" s="1"/>
      <c r="F1" s="1"/>
      <c r="G1" s="1"/>
      <c r="H1" s="2"/>
      <c r="I1" s="2"/>
      <c r="J1" s="3"/>
      <c r="K1" s="2"/>
      <c r="L1" s="2"/>
      <c r="M1" s="2"/>
    </row>
    <row r="2" spans="1:16" ht="14.25" customHeight="1" x14ac:dyDescent="0.2">
      <c r="A2" s="1"/>
      <c r="B2" s="1"/>
      <c r="C2" s="1"/>
      <c r="D2" s="1"/>
      <c r="E2" s="1"/>
      <c r="F2" s="1"/>
      <c r="G2" s="1"/>
      <c r="H2" s="2"/>
      <c r="I2" s="2"/>
      <c r="J2" s="3"/>
      <c r="K2" s="2"/>
      <c r="L2" s="2"/>
      <c r="M2" s="2"/>
    </row>
    <row r="3" spans="1:16" ht="14.25" customHeight="1" x14ac:dyDescent="0.2">
      <c r="A3" s="1"/>
      <c r="B3" s="1"/>
      <c r="C3" s="1"/>
      <c r="D3" s="1"/>
      <c r="E3" s="1"/>
      <c r="F3" s="1"/>
      <c r="G3" s="1"/>
      <c r="H3" s="2"/>
      <c r="I3" s="2"/>
      <c r="J3" s="3"/>
      <c r="K3" s="2"/>
      <c r="L3" s="2"/>
      <c r="M3" s="2"/>
    </row>
    <row r="4" spans="1:16" ht="3.7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6" ht="21.75" customHeight="1" x14ac:dyDescent="0.3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6" ht="18.75" customHeight="1" x14ac:dyDescent="0.3">
      <c r="A6" s="5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6" ht="18" customHeight="1" x14ac:dyDescent="0.3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3.75" customHeight="1" x14ac:dyDescent="0.3">
      <c r="A8" s="7"/>
      <c r="B8" s="7"/>
      <c r="C8" s="7"/>
      <c r="D8" s="7"/>
      <c r="E8" s="7"/>
      <c r="F8" s="7"/>
      <c r="G8" s="7"/>
      <c r="H8" s="7"/>
      <c r="I8" s="1"/>
    </row>
    <row r="9" spans="1:16" ht="18.75" customHeight="1" x14ac:dyDescent="0.2">
      <c r="A9" s="8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6" ht="16.5" customHeight="1" x14ac:dyDescent="0.25">
      <c r="A10" s="9"/>
      <c r="B10" s="9"/>
      <c r="C10" s="9"/>
      <c r="D10" s="9"/>
      <c r="E10" s="9"/>
      <c r="F10" s="9"/>
      <c r="G10" s="10"/>
      <c r="H10" s="10"/>
      <c r="I10" s="11"/>
      <c r="L10" s="11" t="s">
        <v>4</v>
      </c>
      <c r="M10" s="12"/>
    </row>
    <row r="11" spans="1:16" ht="28.5" customHeight="1" x14ac:dyDescent="0.2">
      <c r="A11" s="13" t="s">
        <v>5</v>
      </c>
      <c r="B11" s="14"/>
      <c r="C11" s="14"/>
      <c r="D11" s="15"/>
      <c r="E11" s="16" t="s">
        <v>6</v>
      </c>
      <c r="F11" s="17" t="s">
        <v>7</v>
      </c>
      <c r="G11" s="16" t="s">
        <v>8</v>
      </c>
      <c r="H11" s="16" t="s">
        <v>9</v>
      </c>
      <c r="I11" s="16" t="s">
        <v>10</v>
      </c>
      <c r="J11" s="18" t="s">
        <v>11</v>
      </c>
      <c r="K11" s="18"/>
      <c r="L11" s="18"/>
      <c r="M11" s="16" t="s">
        <v>12</v>
      </c>
    </row>
    <row r="12" spans="1:16" ht="69" customHeight="1" x14ac:dyDescent="0.2">
      <c r="A12" s="19" t="s">
        <v>13</v>
      </c>
      <c r="B12" s="19" t="s">
        <v>14</v>
      </c>
      <c r="C12" s="19" t="s">
        <v>15</v>
      </c>
      <c r="D12" s="19" t="s">
        <v>16</v>
      </c>
      <c r="E12" s="20"/>
      <c r="F12" s="21" t="s">
        <v>17</v>
      </c>
      <c r="G12" s="20"/>
      <c r="H12" s="20"/>
      <c r="I12" s="20"/>
      <c r="J12" s="22" t="s">
        <v>18</v>
      </c>
      <c r="K12" s="22" t="s">
        <v>19</v>
      </c>
      <c r="L12" s="22" t="s">
        <v>20</v>
      </c>
      <c r="M12" s="20"/>
    </row>
    <row r="13" spans="1:16" ht="15" x14ac:dyDescent="0.2">
      <c r="A13" s="23" t="s">
        <v>21</v>
      </c>
      <c r="B13" s="24"/>
      <c r="C13" s="24"/>
      <c r="D13" s="25"/>
      <c r="E13" s="26">
        <v>1</v>
      </c>
      <c r="F13" s="26"/>
      <c r="G13" s="27">
        <v>2</v>
      </c>
      <c r="H13" s="27">
        <v>3</v>
      </c>
      <c r="I13" s="26">
        <v>4</v>
      </c>
      <c r="J13" s="27">
        <v>5</v>
      </c>
      <c r="K13" s="26">
        <v>6</v>
      </c>
      <c r="L13" s="27">
        <v>7</v>
      </c>
      <c r="M13" s="27">
        <v>8</v>
      </c>
      <c r="N13" s="28"/>
      <c r="O13" s="28"/>
      <c r="P13" s="28"/>
    </row>
    <row r="14" spans="1:16" ht="21.95" customHeight="1" x14ac:dyDescent="0.2">
      <c r="A14" s="29" t="s">
        <v>22</v>
      </c>
      <c r="B14" s="30"/>
      <c r="C14" s="30"/>
      <c r="D14" s="30"/>
      <c r="E14" s="31"/>
      <c r="F14" s="32" t="e">
        <f>#REF!+#REF!</f>
        <v>#REF!</v>
      </c>
      <c r="G14" s="33">
        <f>G16+G65+G83</f>
        <v>144920696.31999996</v>
      </c>
      <c r="H14" s="33">
        <f>H16+H65+H83</f>
        <v>144920683.51999998</v>
      </c>
      <c r="I14" s="33">
        <f>I16+I65+I83</f>
        <v>144914250.17799997</v>
      </c>
      <c r="J14" s="33">
        <f>J16+J65+J83</f>
        <v>114447131.14399999</v>
      </c>
      <c r="K14" s="34">
        <f>J14*100/G14</f>
        <v>78.972247615543353</v>
      </c>
      <c r="L14" s="34">
        <f>J14*100/H14</f>
        <v>78.972254590702065</v>
      </c>
      <c r="M14" s="33"/>
    </row>
    <row r="15" spans="1:16" ht="21.95" customHeight="1" x14ac:dyDescent="0.2">
      <c r="A15" s="35"/>
      <c r="B15" s="36"/>
      <c r="C15" s="37"/>
      <c r="D15" s="38"/>
      <c r="E15" s="39" t="s">
        <v>23</v>
      </c>
      <c r="F15" s="40"/>
      <c r="G15" s="41"/>
      <c r="H15" s="41"/>
      <c r="I15" s="41"/>
      <c r="J15" s="41"/>
      <c r="K15" s="42"/>
      <c r="L15" s="42"/>
      <c r="M15" s="43"/>
    </row>
    <row r="16" spans="1:16" ht="21.95" customHeight="1" x14ac:dyDescent="0.2">
      <c r="A16" s="44" t="s">
        <v>24</v>
      </c>
      <c r="B16" s="45"/>
      <c r="C16" s="45"/>
      <c r="D16" s="45"/>
      <c r="E16" s="46" t="s">
        <v>25</v>
      </c>
      <c r="F16" s="47"/>
      <c r="G16" s="48">
        <f>G17+G64</f>
        <v>136732801.21999997</v>
      </c>
      <c r="H16" s="48">
        <f>H17+H64</f>
        <v>136732788.41999999</v>
      </c>
      <c r="I16" s="48">
        <f>I17+I64</f>
        <v>136726355.07799998</v>
      </c>
      <c r="J16" s="48">
        <f>J17+J64</f>
        <v>107966098.484</v>
      </c>
      <c r="K16" s="42">
        <f t="shared" ref="K16:K84" si="0">J16*100/G16</f>
        <v>78.961373950267429</v>
      </c>
      <c r="L16" s="42">
        <f t="shared" ref="L16:L84" si="1">J16*100/H16</f>
        <v>78.961381342097852</v>
      </c>
      <c r="M16" s="48"/>
    </row>
    <row r="17" spans="1:15" ht="21.95" customHeight="1" x14ac:dyDescent="0.2">
      <c r="A17" s="44" t="s">
        <v>24</v>
      </c>
      <c r="B17" s="44" t="s">
        <v>26</v>
      </c>
      <c r="C17" s="45"/>
      <c r="D17" s="45"/>
      <c r="E17" s="46" t="s">
        <v>27</v>
      </c>
      <c r="F17" s="49" t="e">
        <f>#REF!+#REF!</f>
        <v>#REF!</v>
      </c>
      <c r="G17" s="48">
        <f>G18+G29+G41+G51+G59+G60+G58+G47</f>
        <v>136723052.11999997</v>
      </c>
      <c r="H17" s="48">
        <f>H18+H29+H41+H51+H59+H60+H58+H47</f>
        <v>136723039.31999999</v>
      </c>
      <c r="I17" s="48">
        <f>I18+I29+I41+I51+I59+I60+I58+I47</f>
        <v>136716605.97799999</v>
      </c>
      <c r="J17" s="48">
        <f>J18+J29+J41+J51+J59+J60+J58+J47</f>
        <v>107966098.484</v>
      </c>
      <c r="K17" s="42">
        <f t="shared" si="0"/>
        <v>78.967004327287555</v>
      </c>
      <c r="L17" s="42">
        <f t="shared" si="1"/>
        <v>78.967011720172167</v>
      </c>
      <c r="M17" s="48"/>
    </row>
    <row r="18" spans="1:15" ht="21.95" customHeight="1" x14ac:dyDescent="0.2">
      <c r="A18" s="44" t="s">
        <v>24</v>
      </c>
      <c r="B18" s="44" t="s">
        <v>26</v>
      </c>
      <c r="C18" s="44"/>
      <c r="D18" s="50"/>
      <c r="E18" s="46" t="s">
        <v>28</v>
      </c>
      <c r="F18" s="49"/>
      <c r="G18" s="51">
        <f>G19+G21+G28</f>
        <v>246748.3</v>
      </c>
      <c r="H18" s="51">
        <f>H19+H21+H28</f>
        <v>246735.5</v>
      </c>
      <c r="I18" s="51">
        <f>I19+I21+I28</f>
        <v>246735.5</v>
      </c>
      <c r="J18" s="51">
        <f>J19+J21+J28</f>
        <v>184417.894</v>
      </c>
      <c r="K18" s="42">
        <f t="shared" si="0"/>
        <v>74.739276420546759</v>
      </c>
      <c r="L18" s="42">
        <f t="shared" si="1"/>
        <v>74.743153701028021</v>
      </c>
      <c r="M18" s="51"/>
    </row>
    <row r="19" spans="1:15" ht="18" customHeight="1" x14ac:dyDescent="0.2">
      <c r="A19" s="52"/>
      <c r="B19" s="52"/>
      <c r="C19" s="52" t="s">
        <v>29</v>
      </c>
      <c r="D19" s="52"/>
      <c r="E19" s="39"/>
      <c r="F19" s="49"/>
      <c r="G19" s="53">
        <f>G20</f>
        <v>96777</v>
      </c>
      <c r="H19" s="53">
        <f>H20</f>
        <v>96777</v>
      </c>
      <c r="I19" s="53">
        <f>I20</f>
        <v>96777</v>
      </c>
      <c r="J19" s="53">
        <f>J20</f>
        <v>60545.9</v>
      </c>
      <c r="K19" s="42">
        <f t="shared" si="0"/>
        <v>62.562282360478214</v>
      </c>
      <c r="L19" s="42">
        <f t="shared" si="1"/>
        <v>62.562282360478214</v>
      </c>
      <c r="M19" s="43"/>
    </row>
    <row r="20" spans="1:15" ht="21.95" customHeight="1" x14ac:dyDescent="0.2">
      <c r="A20" s="52"/>
      <c r="B20" s="52"/>
      <c r="C20" s="52"/>
      <c r="D20" s="52" t="s">
        <v>30</v>
      </c>
      <c r="E20" s="39" t="s">
        <v>31</v>
      </c>
      <c r="F20" s="49"/>
      <c r="G20" s="53">
        <v>96777</v>
      </c>
      <c r="H20" s="53">
        <v>96777</v>
      </c>
      <c r="I20" s="53">
        <v>96777</v>
      </c>
      <c r="J20" s="53">
        <v>60545.9</v>
      </c>
      <c r="K20" s="42">
        <f t="shared" si="0"/>
        <v>62.562282360478214</v>
      </c>
      <c r="L20" s="42">
        <f t="shared" si="1"/>
        <v>62.562282360478214</v>
      </c>
      <c r="M20" s="43"/>
    </row>
    <row r="21" spans="1:15" ht="15.75" customHeight="1" x14ac:dyDescent="0.2">
      <c r="A21" s="52"/>
      <c r="B21" s="52"/>
      <c r="C21" s="52" t="s">
        <v>32</v>
      </c>
      <c r="D21" s="52"/>
      <c r="E21" s="39"/>
      <c r="F21" s="49"/>
      <c r="G21" s="53">
        <f>G23+G24+G25+G26+G27+G22</f>
        <v>149966</v>
      </c>
      <c r="H21" s="53">
        <f>H23+H24+H25+H26+H27+H22</f>
        <v>149953.20000000001</v>
      </c>
      <c r="I21" s="53">
        <f>I23+I24+I25+I26+I27+I22</f>
        <v>149953.20000000001</v>
      </c>
      <c r="J21" s="53">
        <f>J23+J24+J25+J26+J27+J22</f>
        <v>123871.09400000001</v>
      </c>
      <c r="K21" s="42">
        <f t="shared" si="0"/>
        <v>82.599451875758504</v>
      </c>
      <c r="L21" s="42">
        <f t="shared" si="1"/>
        <v>82.606502562132718</v>
      </c>
      <c r="M21" s="42"/>
    </row>
    <row r="22" spans="1:15" ht="21.95" customHeight="1" x14ac:dyDescent="0.2">
      <c r="A22" s="52"/>
      <c r="B22" s="52"/>
      <c r="C22" s="52"/>
      <c r="D22" s="52" t="s">
        <v>33</v>
      </c>
      <c r="E22" s="39" t="s">
        <v>34</v>
      </c>
      <c r="F22" s="49"/>
      <c r="G22" s="53">
        <v>6643.9</v>
      </c>
      <c r="H22" s="53">
        <v>6631.1</v>
      </c>
      <c r="I22" s="53">
        <v>6631.1</v>
      </c>
      <c r="J22" s="53">
        <v>4334.8</v>
      </c>
      <c r="K22" s="42">
        <f t="shared" si="0"/>
        <v>65.244811029666309</v>
      </c>
      <c r="L22" s="42">
        <f t="shared" si="1"/>
        <v>65.370752967079369</v>
      </c>
      <c r="M22" s="42"/>
      <c r="O22" s="54"/>
    </row>
    <row r="23" spans="1:15" ht="21.95" customHeight="1" x14ac:dyDescent="0.2">
      <c r="A23" s="52"/>
      <c r="B23" s="52"/>
      <c r="C23" s="52"/>
      <c r="D23" s="52" t="s">
        <v>35</v>
      </c>
      <c r="E23" s="39" t="s">
        <v>36</v>
      </c>
      <c r="F23" s="49"/>
      <c r="G23" s="53">
        <v>14463.8</v>
      </c>
      <c r="H23" s="53">
        <v>14463.8</v>
      </c>
      <c r="I23" s="53">
        <v>14463.8</v>
      </c>
      <c r="J23" s="53">
        <v>5642</v>
      </c>
      <c r="K23" s="42">
        <f t="shared" si="0"/>
        <v>39.007729642279351</v>
      </c>
      <c r="L23" s="42">
        <f t="shared" si="1"/>
        <v>39.007729642279351</v>
      </c>
      <c r="M23" s="42"/>
      <c r="O23" s="54"/>
    </row>
    <row r="24" spans="1:15" ht="21.95" customHeight="1" x14ac:dyDescent="0.2">
      <c r="A24" s="52"/>
      <c r="B24" s="52"/>
      <c r="C24" s="52"/>
      <c r="D24" s="52" t="s">
        <v>37</v>
      </c>
      <c r="E24" s="55" t="s">
        <v>38</v>
      </c>
      <c r="F24" s="49"/>
      <c r="G24" s="53">
        <v>77839.3</v>
      </c>
      <c r="H24" s="53">
        <v>77839.3</v>
      </c>
      <c r="I24" s="53">
        <v>77839.3</v>
      </c>
      <c r="J24" s="53">
        <v>77839.3</v>
      </c>
      <c r="K24" s="42">
        <f t="shared" si="0"/>
        <v>100</v>
      </c>
      <c r="L24" s="42">
        <f t="shared" si="1"/>
        <v>100</v>
      </c>
      <c r="M24" s="42"/>
    </row>
    <row r="25" spans="1:15" ht="21.95" customHeight="1" x14ac:dyDescent="0.2">
      <c r="A25" s="52"/>
      <c r="B25" s="52"/>
      <c r="C25" s="52"/>
      <c r="D25" s="52" t="s">
        <v>39</v>
      </c>
      <c r="E25" s="39" t="s">
        <v>40</v>
      </c>
      <c r="F25" s="49"/>
      <c r="G25" s="53">
        <v>50389.4</v>
      </c>
      <c r="H25" s="53">
        <v>50389.4</v>
      </c>
      <c r="I25" s="53">
        <v>50389.4</v>
      </c>
      <c r="J25" s="53">
        <v>35707</v>
      </c>
      <c r="K25" s="42">
        <f t="shared" si="0"/>
        <v>70.862125764545709</v>
      </c>
      <c r="L25" s="42">
        <f t="shared" si="1"/>
        <v>70.862125764545709</v>
      </c>
      <c r="M25" s="42"/>
      <c r="O25" s="54"/>
    </row>
    <row r="26" spans="1:15" ht="21.95" customHeight="1" x14ac:dyDescent="0.2">
      <c r="A26" s="52"/>
      <c r="B26" s="52"/>
      <c r="C26" s="52"/>
      <c r="D26" s="52" t="s">
        <v>41</v>
      </c>
      <c r="E26" s="39" t="s">
        <v>42</v>
      </c>
      <c r="F26" s="49"/>
      <c r="G26" s="53">
        <v>360</v>
      </c>
      <c r="H26" s="53">
        <v>360</v>
      </c>
      <c r="I26" s="53">
        <v>360</v>
      </c>
      <c r="J26" s="53">
        <v>207.3</v>
      </c>
      <c r="K26" s="42">
        <f t="shared" si="0"/>
        <v>57.583333333333336</v>
      </c>
      <c r="L26" s="42">
        <f t="shared" si="1"/>
        <v>57.583333333333336</v>
      </c>
      <c r="M26" s="42"/>
      <c r="O26" s="54"/>
    </row>
    <row r="27" spans="1:15" ht="21.95" customHeight="1" x14ac:dyDescent="0.2">
      <c r="A27" s="52"/>
      <c r="B27" s="52"/>
      <c r="C27" s="52"/>
      <c r="D27" s="52" t="s">
        <v>43</v>
      </c>
      <c r="E27" s="39" t="s">
        <v>44</v>
      </c>
      <c r="F27" s="49"/>
      <c r="G27" s="53">
        <v>269.60000000000002</v>
      </c>
      <c r="H27" s="53">
        <v>269.60000000000002</v>
      </c>
      <c r="I27" s="53">
        <v>269.60000000000002</v>
      </c>
      <c r="J27" s="53">
        <v>140.69399999999999</v>
      </c>
      <c r="K27" s="42">
        <f t="shared" si="0"/>
        <v>52.186201780415423</v>
      </c>
      <c r="L27" s="42">
        <f t="shared" si="1"/>
        <v>52.186201780415423</v>
      </c>
      <c r="M27" s="42"/>
    </row>
    <row r="28" spans="1:15" ht="21.95" customHeight="1" x14ac:dyDescent="0.2">
      <c r="A28" s="52"/>
      <c r="B28" s="52"/>
      <c r="C28" s="52" t="s">
        <v>45</v>
      </c>
      <c r="D28" s="52" t="s">
        <v>33</v>
      </c>
      <c r="E28" s="39" t="s">
        <v>34</v>
      </c>
      <c r="F28" s="49"/>
      <c r="G28" s="53">
        <v>5.3</v>
      </c>
      <c r="H28" s="53">
        <v>5.3</v>
      </c>
      <c r="I28" s="53">
        <v>5.3</v>
      </c>
      <c r="J28" s="53">
        <v>0.9</v>
      </c>
      <c r="K28" s="42">
        <f t="shared" si="0"/>
        <v>16.981132075471699</v>
      </c>
      <c r="L28" s="42">
        <f t="shared" si="1"/>
        <v>16.981132075471699</v>
      </c>
      <c r="M28" s="42"/>
    </row>
    <row r="29" spans="1:15" ht="21.95" customHeight="1" x14ac:dyDescent="0.2">
      <c r="A29" s="44" t="s">
        <v>24</v>
      </c>
      <c r="B29" s="44" t="s">
        <v>26</v>
      </c>
      <c r="C29" s="44"/>
      <c r="D29" s="44"/>
      <c r="E29" s="46" t="s">
        <v>46</v>
      </c>
      <c r="F29" s="49"/>
      <c r="G29" s="48">
        <f>G30+G32+G40</f>
        <v>186277.82</v>
      </c>
      <c r="H29" s="48">
        <f>H30+H32+H40</f>
        <v>186277.82</v>
      </c>
      <c r="I29" s="48">
        <f>I30+I32+I40</f>
        <v>179844.47800000003</v>
      </c>
      <c r="J29" s="48">
        <f>J30+J32+J40</f>
        <v>111979.57</v>
      </c>
      <c r="K29" s="42">
        <f t="shared" si="0"/>
        <v>60.114279842871255</v>
      </c>
      <c r="L29" s="42">
        <f t="shared" si="1"/>
        <v>60.114279842871255</v>
      </c>
      <c r="M29" s="48"/>
    </row>
    <row r="30" spans="1:15" ht="18" customHeight="1" x14ac:dyDescent="0.2">
      <c r="A30" s="52"/>
      <c r="B30" s="52"/>
      <c r="C30" s="52" t="s">
        <v>47</v>
      </c>
      <c r="D30" s="52"/>
      <c r="E30" s="39"/>
      <c r="F30" s="49"/>
      <c r="G30" s="53">
        <f>G31</f>
        <v>120747.7</v>
      </c>
      <c r="H30" s="53">
        <f>H31</f>
        <v>120747.7</v>
      </c>
      <c r="I30" s="53">
        <f>I31</f>
        <v>120689.66</v>
      </c>
      <c r="J30" s="53">
        <f>J31</f>
        <v>72801.33</v>
      </c>
      <c r="K30" s="42">
        <f t="shared" si="0"/>
        <v>60.292104942785663</v>
      </c>
      <c r="L30" s="42">
        <f t="shared" si="1"/>
        <v>60.292104942785663</v>
      </c>
      <c r="M30" s="42"/>
    </row>
    <row r="31" spans="1:15" ht="21.95" customHeight="1" x14ac:dyDescent="0.2">
      <c r="A31" s="52"/>
      <c r="B31" s="52"/>
      <c r="C31" s="52"/>
      <c r="D31" s="52" t="s">
        <v>30</v>
      </c>
      <c r="E31" s="39" t="s">
        <v>31</v>
      </c>
      <c r="F31" s="49"/>
      <c r="G31" s="53">
        <v>120747.7</v>
      </c>
      <c r="H31" s="53">
        <v>120747.7</v>
      </c>
      <c r="I31" s="53">
        <v>120689.66</v>
      </c>
      <c r="J31" s="53">
        <v>72801.33</v>
      </c>
      <c r="K31" s="42">
        <f t="shared" si="0"/>
        <v>60.292104942785663</v>
      </c>
      <c r="L31" s="42">
        <f t="shared" si="1"/>
        <v>60.292104942785663</v>
      </c>
      <c r="M31" s="42"/>
    </row>
    <row r="32" spans="1:15" ht="16.5" customHeight="1" x14ac:dyDescent="0.2">
      <c r="A32" s="52"/>
      <c r="B32" s="52"/>
      <c r="C32" s="52" t="s">
        <v>32</v>
      </c>
      <c r="D32" s="52"/>
      <c r="E32" s="39"/>
      <c r="F32" s="49"/>
      <c r="G32" s="53">
        <f>G34+G36+G37+G38+G33+G35+G39</f>
        <v>65514.92</v>
      </c>
      <c r="H32" s="53">
        <f>H34+H36+H37+H38+H33+H35+H39</f>
        <v>65514.92</v>
      </c>
      <c r="I32" s="53">
        <f>I34+I36+I37+I38+I33+I35+I39</f>
        <v>59139.618000000009</v>
      </c>
      <c r="J32" s="53">
        <f>J34+J36+J37+J38+J33+J35+J39</f>
        <v>39172.639999999999</v>
      </c>
      <c r="K32" s="42">
        <f t="shared" si="0"/>
        <v>59.791937470121312</v>
      </c>
      <c r="L32" s="42">
        <f t="shared" si="1"/>
        <v>59.791937470121312</v>
      </c>
      <c r="M32" s="42"/>
      <c r="O32" s="54"/>
    </row>
    <row r="33" spans="1:15" ht="21.95" customHeight="1" x14ac:dyDescent="0.2">
      <c r="A33" s="52"/>
      <c r="B33" s="52"/>
      <c r="C33" s="52"/>
      <c r="D33" s="52" t="s">
        <v>33</v>
      </c>
      <c r="E33" s="39" t="s">
        <v>34</v>
      </c>
      <c r="F33" s="49"/>
      <c r="G33" s="53">
        <v>8668.2999999999993</v>
      </c>
      <c r="H33" s="53">
        <v>8668.2999999999993</v>
      </c>
      <c r="I33" s="53">
        <v>8654.1880000000001</v>
      </c>
      <c r="J33" s="53">
        <v>5869.17</v>
      </c>
      <c r="K33" s="42">
        <f t="shared" si="0"/>
        <v>67.70843187245481</v>
      </c>
      <c r="L33" s="42">
        <f t="shared" si="1"/>
        <v>67.70843187245481</v>
      </c>
      <c r="M33" s="42"/>
    </row>
    <row r="34" spans="1:15" ht="21.95" customHeight="1" x14ac:dyDescent="0.2">
      <c r="A34" s="52"/>
      <c r="B34" s="52"/>
      <c r="C34" s="52"/>
      <c r="D34" s="52" t="s">
        <v>35</v>
      </c>
      <c r="E34" s="39" t="s">
        <v>36</v>
      </c>
      <c r="F34" s="49"/>
      <c r="G34" s="53">
        <v>10982.2</v>
      </c>
      <c r="H34" s="53">
        <v>10982.2</v>
      </c>
      <c r="I34" s="53">
        <v>10589</v>
      </c>
      <c r="J34" s="53">
        <v>6575.22</v>
      </c>
      <c r="K34" s="42">
        <f t="shared" si="0"/>
        <v>59.871610424140876</v>
      </c>
      <c r="L34" s="42">
        <f t="shared" si="1"/>
        <v>59.871610424140876</v>
      </c>
      <c r="M34" s="42"/>
    </row>
    <row r="35" spans="1:15" ht="21.95" customHeight="1" x14ac:dyDescent="0.2">
      <c r="A35" s="52"/>
      <c r="B35" s="52"/>
      <c r="C35" s="52"/>
      <c r="D35" s="52" t="s">
        <v>37</v>
      </c>
      <c r="E35" s="55" t="s">
        <v>38</v>
      </c>
      <c r="F35" s="49"/>
      <c r="G35" s="53">
        <v>2985</v>
      </c>
      <c r="H35" s="53">
        <v>2985</v>
      </c>
      <c r="I35" s="53">
        <v>0</v>
      </c>
      <c r="J35" s="53">
        <v>0</v>
      </c>
      <c r="K35" s="42">
        <f t="shared" si="0"/>
        <v>0</v>
      </c>
      <c r="L35" s="42">
        <f t="shared" si="1"/>
        <v>0</v>
      </c>
      <c r="M35" s="42"/>
    </row>
    <row r="36" spans="1:15" ht="21.95" customHeight="1" x14ac:dyDescent="0.2">
      <c r="A36" s="52"/>
      <c r="B36" s="52"/>
      <c r="C36" s="52"/>
      <c r="D36" s="52" t="s">
        <v>39</v>
      </c>
      <c r="E36" s="39" t="s">
        <v>40</v>
      </c>
      <c r="F36" s="49"/>
      <c r="G36" s="53">
        <v>41326.699999999997</v>
      </c>
      <c r="H36" s="53">
        <v>41326.699999999997</v>
      </c>
      <c r="I36" s="53">
        <v>38565.910000000003</v>
      </c>
      <c r="J36" s="53">
        <v>25905.64</v>
      </c>
      <c r="K36" s="42">
        <f t="shared" si="0"/>
        <v>62.684995414586702</v>
      </c>
      <c r="L36" s="42">
        <f t="shared" si="1"/>
        <v>62.684995414586702</v>
      </c>
      <c r="M36" s="42"/>
    </row>
    <row r="37" spans="1:15" ht="21.95" customHeight="1" x14ac:dyDescent="0.2">
      <c r="A37" s="52"/>
      <c r="B37" s="52"/>
      <c r="C37" s="52"/>
      <c r="D37" s="52" t="s">
        <v>41</v>
      </c>
      <c r="E37" s="39" t="s">
        <v>42</v>
      </c>
      <c r="F37" s="49"/>
      <c r="G37" s="53">
        <v>1350</v>
      </c>
      <c r="H37" s="53">
        <v>1350</v>
      </c>
      <c r="I37" s="53">
        <v>1127.8</v>
      </c>
      <c r="J37" s="53">
        <v>684.73</v>
      </c>
      <c r="K37" s="42">
        <f t="shared" si="0"/>
        <v>50.720740740740737</v>
      </c>
      <c r="L37" s="42">
        <f t="shared" si="1"/>
        <v>50.720740740740737</v>
      </c>
      <c r="M37" s="42"/>
    </row>
    <row r="38" spans="1:15" ht="21.95" customHeight="1" x14ac:dyDescent="0.2">
      <c r="A38" s="52"/>
      <c r="B38" s="52"/>
      <c r="C38" s="52"/>
      <c r="D38" s="52" t="s">
        <v>43</v>
      </c>
      <c r="E38" s="39" t="s">
        <v>44</v>
      </c>
      <c r="F38" s="49"/>
      <c r="G38" s="53">
        <v>202.22</v>
      </c>
      <c r="H38" s="53">
        <v>202.22</v>
      </c>
      <c r="I38" s="53">
        <v>202.22</v>
      </c>
      <c r="J38" s="53">
        <v>137.78</v>
      </c>
      <c r="K38" s="42">
        <f t="shared" si="0"/>
        <v>68.133715755118189</v>
      </c>
      <c r="L38" s="42">
        <f t="shared" si="1"/>
        <v>68.133715755118189</v>
      </c>
      <c r="M38" s="42"/>
    </row>
    <row r="39" spans="1:15" ht="21.95" customHeight="1" x14ac:dyDescent="0.2">
      <c r="A39" s="52"/>
      <c r="B39" s="52"/>
      <c r="C39" s="52"/>
      <c r="D39" s="52" t="s">
        <v>48</v>
      </c>
      <c r="E39" s="39" t="s">
        <v>44</v>
      </c>
      <c r="F39" s="49"/>
      <c r="G39" s="53">
        <v>0.5</v>
      </c>
      <c r="H39" s="53">
        <v>0.5</v>
      </c>
      <c r="I39" s="53">
        <v>0.5</v>
      </c>
      <c r="J39" s="53">
        <v>0.1</v>
      </c>
      <c r="K39" s="42">
        <f>J39*100/G39</f>
        <v>20</v>
      </c>
      <c r="L39" s="42">
        <f>J39*100/H39</f>
        <v>20</v>
      </c>
      <c r="M39" s="42"/>
    </row>
    <row r="40" spans="1:15" ht="21.95" customHeight="1" x14ac:dyDescent="0.2">
      <c r="A40" s="52"/>
      <c r="B40" s="52"/>
      <c r="C40" s="52" t="s">
        <v>45</v>
      </c>
      <c r="D40" s="52" t="s">
        <v>33</v>
      </c>
      <c r="E40" s="39" t="s">
        <v>34</v>
      </c>
      <c r="F40" s="49"/>
      <c r="G40" s="53">
        <v>15.2</v>
      </c>
      <c r="H40" s="53">
        <v>15.2</v>
      </c>
      <c r="I40" s="53">
        <v>15.2</v>
      </c>
      <c r="J40" s="53">
        <v>5.6</v>
      </c>
      <c r="K40" s="42">
        <f t="shared" si="0"/>
        <v>36.842105263157897</v>
      </c>
      <c r="L40" s="42">
        <f t="shared" si="1"/>
        <v>36.842105263157897</v>
      </c>
      <c r="M40" s="42"/>
    </row>
    <row r="41" spans="1:15" ht="21.95" customHeight="1" x14ac:dyDescent="0.2">
      <c r="A41" s="44" t="s">
        <v>24</v>
      </c>
      <c r="B41" s="44" t="s">
        <v>26</v>
      </c>
      <c r="C41" s="44"/>
      <c r="D41" s="44"/>
      <c r="E41" s="56" t="s">
        <v>49</v>
      </c>
      <c r="F41" s="49"/>
      <c r="G41" s="48">
        <f>G42+G43+G44+G45+G46</f>
        <v>17582.600000000002</v>
      </c>
      <c r="H41" s="48">
        <f>H42+H43+H44+H45+H46</f>
        <v>17582.600000000002</v>
      </c>
      <c r="I41" s="48">
        <f>I42+I43+I44+I45+I46</f>
        <v>17582.600000000002</v>
      </c>
      <c r="J41" s="48">
        <f>J42+J43+J44+J45+J46</f>
        <v>11630.960000000001</v>
      </c>
      <c r="K41" s="42">
        <f t="shared" si="0"/>
        <v>66.150398689613581</v>
      </c>
      <c r="L41" s="42">
        <f t="shared" si="1"/>
        <v>66.150398689613581</v>
      </c>
      <c r="M41" s="48"/>
    </row>
    <row r="42" spans="1:15" ht="21.95" customHeight="1" x14ac:dyDescent="0.2">
      <c r="A42" s="52"/>
      <c r="B42" s="52"/>
      <c r="C42" s="52" t="s">
        <v>50</v>
      </c>
      <c r="D42" s="52" t="s">
        <v>51</v>
      </c>
      <c r="E42" s="57" t="s">
        <v>31</v>
      </c>
      <c r="F42" s="49"/>
      <c r="G42" s="53">
        <f>9989.1+3016.7</f>
        <v>13005.8</v>
      </c>
      <c r="H42" s="53">
        <f>9989.1+3016.7</f>
        <v>13005.8</v>
      </c>
      <c r="I42" s="53">
        <f>9989.1+3016.7</f>
        <v>13005.8</v>
      </c>
      <c r="J42" s="53">
        <v>9450.6</v>
      </c>
      <c r="K42" s="42">
        <f t="shared" si="0"/>
        <v>72.664503529194675</v>
      </c>
      <c r="L42" s="42">
        <f t="shared" si="1"/>
        <v>72.664503529194675</v>
      </c>
      <c r="M42" s="42"/>
    </row>
    <row r="43" spans="1:15" ht="21.95" customHeight="1" x14ac:dyDescent="0.2">
      <c r="A43" s="52"/>
      <c r="B43" s="52"/>
      <c r="C43" s="52"/>
      <c r="D43" s="52" t="s">
        <v>35</v>
      </c>
      <c r="E43" s="39" t="s">
        <v>36</v>
      </c>
      <c r="F43" s="49"/>
      <c r="G43" s="53">
        <v>1435</v>
      </c>
      <c r="H43" s="53">
        <v>1435</v>
      </c>
      <c r="I43" s="53">
        <v>1435</v>
      </c>
      <c r="J43" s="53">
        <v>402.5</v>
      </c>
      <c r="K43" s="42">
        <f t="shared" si="0"/>
        <v>28.048780487804876</v>
      </c>
      <c r="L43" s="42">
        <f t="shared" si="1"/>
        <v>28.048780487804876</v>
      </c>
      <c r="M43" s="42"/>
    </row>
    <row r="44" spans="1:15" ht="21.95" customHeight="1" x14ac:dyDescent="0.2">
      <c r="A44" s="52"/>
      <c r="B44" s="52"/>
      <c r="C44" s="52"/>
      <c r="D44" s="52" t="s">
        <v>39</v>
      </c>
      <c r="E44" s="39" t="s">
        <v>40</v>
      </c>
      <c r="F44" s="49"/>
      <c r="G44" s="53">
        <v>2376.4</v>
      </c>
      <c r="H44" s="53">
        <v>2376.4</v>
      </c>
      <c r="I44" s="53">
        <v>2376.4</v>
      </c>
      <c r="J44" s="53">
        <v>1501.09</v>
      </c>
      <c r="K44" s="42">
        <f t="shared" si="0"/>
        <v>63.166554452112436</v>
      </c>
      <c r="L44" s="42">
        <f t="shared" si="1"/>
        <v>63.166554452112436</v>
      </c>
      <c r="M44" s="42"/>
      <c r="O44" s="54"/>
    </row>
    <row r="45" spans="1:15" ht="21.95" customHeight="1" x14ac:dyDescent="0.2">
      <c r="A45" s="52"/>
      <c r="B45" s="52"/>
      <c r="C45" s="52"/>
      <c r="D45" s="52" t="s">
        <v>41</v>
      </c>
      <c r="E45" s="39" t="s">
        <v>42</v>
      </c>
      <c r="F45" s="49"/>
      <c r="G45" s="53">
        <v>720</v>
      </c>
      <c r="H45" s="53">
        <v>720</v>
      </c>
      <c r="I45" s="53">
        <v>720</v>
      </c>
      <c r="J45" s="53">
        <v>231.37</v>
      </c>
      <c r="K45" s="42">
        <f t="shared" si="0"/>
        <v>32.134722222222223</v>
      </c>
      <c r="L45" s="42">
        <f t="shared" si="1"/>
        <v>32.134722222222223</v>
      </c>
      <c r="M45" s="42"/>
    </row>
    <row r="46" spans="1:15" ht="21.95" customHeight="1" x14ac:dyDescent="0.2">
      <c r="A46" s="52"/>
      <c r="B46" s="52"/>
      <c r="C46" s="52"/>
      <c r="D46" s="52" t="s">
        <v>43</v>
      </c>
      <c r="E46" s="39" t="s">
        <v>44</v>
      </c>
      <c r="F46" s="49"/>
      <c r="G46" s="53">
        <v>45.4</v>
      </c>
      <c r="H46" s="53">
        <v>45.4</v>
      </c>
      <c r="I46" s="53">
        <v>45.4</v>
      </c>
      <c r="J46" s="53">
        <v>45.4</v>
      </c>
      <c r="K46" s="42">
        <f t="shared" si="0"/>
        <v>100</v>
      </c>
      <c r="L46" s="42">
        <f t="shared" si="1"/>
        <v>100</v>
      </c>
      <c r="M46" s="42"/>
    </row>
    <row r="47" spans="1:15" ht="39" customHeight="1" x14ac:dyDescent="0.2">
      <c r="A47" s="52"/>
      <c r="B47" s="52"/>
      <c r="C47" s="52"/>
      <c r="D47" s="52"/>
      <c r="E47" s="46" t="s">
        <v>52</v>
      </c>
      <c r="F47" s="49"/>
      <c r="G47" s="48">
        <f>G48+G49+G50</f>
        <v>4772130.2</v>
      </c>
      <c r="H47" s="48">
        <f>H48+H49+H50</f>
        <v>4772130.2</v>
      </c>
      <c r="I47" s="48">
        <f>I48+I49+I50</f>
        <v>4772130.2</v>
      </c>
      <c r="J47" s="48">
        <f>J48+J49+J50</f>
        <v>927856.71000000008</v>
      </c>
      <c r="K47" s="42">
        <f t="shared" si="0"/>
        <v>19.443239624937309</v>
      </c>
      <c r="L47" s="42">
        <f t="shared" si="1"/>
        <v>19.443239624937309</v>
      </c>
      <c r="M47" s="48"/>
    </row>
    <row r="48" spans="1:15" ht="28.5" customHeight="1" x14ac:dyDescent="0.2">
      <c r="A48" s="52" t="s">
        <v>24</v>
      </c>
      <c r="B48" s="52" t="s">
        <v>26</v>
      </c>
      <c r="C48" s="52" t="s">
        <v>53</v>
      </c>
      <c r="D48" s="52" t="s">
        <v>54</v>
      </c>
      <c r="E48" s="39" t="s">
        <v>55</v>
      </c>
      <c r="F48" s="49"/>
      <c r="G48" s="53">
        <v>1206701.8</v>
      </c>
      <c r="H48" s="53">
        <v>1206701.8</v>
      </c>
      <c r="I48" s="53">
        <v>1206701.8</v>
      </c>
      <c r="J48" s="53">
        <v>82923.91</v>
      </c>
      <c r="K48" s="42">
        <f t="shared" si="0"/>
        <v>6.8719471538038643</v>
      </c>
      <c r="L48" s="42">
        <f t="shared" si="1"/>
        <v>6.8719471538038643</v>
      </c>
      <c r="M48" s="53"/>
    </row>
    <row r="49" spans="1:13" ht="25.5" customHeight="1" x14ac:dyDescent="0.2">
      <c r="A49" s="52" t="s">
        <v>24</v>
      </c>
      <c r="B49" s="52" t="s">
        <v>26</v>
      </c>
      <c r="C49" s="52" t="s">
        <v>56</v>
      </c>
      <c r="D49" s="52" t="s">
        <v>54</v>
      </c>
      <c r="E49" s="39" t="s">
        <v>57</v>
      </c>
      <c r="F49" s="49"/>
      <c r="G49" s="53">
        <v>3563987.2</v>
      </c>
      <c r="H49" s="53">
        <v>3563987.2</v>
      </c>
      <c r="I49" s="53">
        <v>3563987.2</v>
      </c>
      <c r="J49" s="53">
        <v>844932.8</v>
      </c>
      <c r="K49" s="42">
        <f t="shared" si="0"/>
        <v>23.707514998931533</v>
      </c>
      <c r="L49" s="42">
        <f t="shared" si="1"/>
        <v>23.707514998931533</v>
      </c>
      <c r="M49" s="53"/>
    </row>
    <row r="50" spans="1:13" ht="21.95" customHeight="1" x14ac:dyDescent="0.2">
      <c r="A50" s="52" t="s">
        <v>24</v>
      </c>
      <c r="B50" s="52" t="s">
        <v>26</v>
      </c>
      <c r="C50" s="52" t="s">
        <v>58</v>
      </c>
      <c r="D50" s="52" t="s">
        <v>54</v>
      </c>
      <c r="E50" s="39" t="s">
        <v>59</v>
      </c>
      <c r="F50" s="49"/>
      <c r="G50" s="53">
        <v>1441.2</v>
      </c>
      <c r="H50" s="53">
        <v>1441.2</v>
      </c>
      <c r="I50" s="53">
        <v>1441.2</v>
      </c>
      <c r="J50" s="53">
        <v>0</v>
      </c>
      <c r="K50" s="42">
        <f t="shared" si="0"/>
        <v>0</v>
      </c>
      <c r="L50" s="42">
        <f t="shared" si="1"/>
        <v>0</v>
      </c>
      <c r="M50" s="42"/>
    </row>
    <row r="51" spans="1:13" ht="21.95" customHeight="1" x14ac:dyDescent="0.2">
      <c r="A51" s="44"/>
      <c r="B51" s="44"/>
      <c r="C51" s="44"/>
      <c r="D51" s="44"/>
      <c r="E51" s="56" t="s">
        <v>60</v>
      </c>
      <c r="F51" s="49"/>
      <c r="G51" s="48">
        <f>G52+G53+G54+G55+G56+G57</f>
        <v>66409147.299999997</v>
      </c>
      <c r="H51" s="48">
        <f>H52+H53+H54+H55+H56+H57</f>
        <v>66409147.299999997</v>
      </c>
      <c r="I51" s="48">
        <f>I52+I53+I54+I55+I56+I57</f>
        <v>66409147.299999997</v>
      </c>
      <c r="J51" s="48">
        <f>J52+J53+J54+J55+J56+J57</f>
        <v>43988954.549999997</v>
      </c>
      <c r="K51" s="42">
        <f t="shared" si="0"/>
        <v>66.239300365177257</v>
      </c>
      <c r="L51" s="42">
        <f t="shared" si="1"/>
        <v>66.239300365177257</v>
      </c>
      <c r="M51" s="48"/>
    </row>
    <row r="52" spans="1:13" ht="42" customHeight="1" x14ac:dyDescent="0.2">
      <c r="A52" s="52" t="s">
        <v>24</v>
      </c>
      <c r="B52" s="52" t="s">
        <v>26</v>
      </c>
      <c r="C52" s="52" t="s">
        <v>61</v>
      </c>
      <c r="D52" s="52" t="s">
        <v>62</v>
      </c>
      <c r="E52" s="58" t="s">
        <v>63</v>
      </c>
      <c r="F52" s="59"/>
      <c r="G52" s="53">
        <v>25000000</v>
      </c>
      <c r="H52" s="53">
        <v>25000000</v>
      </c>
      <c r="I52" s="53">
        <v>25000000</v>
      </c>
      <c r="J52" s="53">
        <v>18237173.899999999</v>
      </c>
      <c r="K52" s="42">
        <f t="shared" si="0"/>
        <v>72.948695599999994</v>
      </c>
      <c r="L52" s="42">
        <f t="shared" si="1"/>
        <v>72.948695599999994</v>
      </c>
      <c r="M52" s="42"/>
    </row>
    <row r="53" spans="1:13" ht="54" customHeight="1" x14ac:dyDescent="0.2">
      <c r="A53" s="52" t="s">
        <v>24</v>
      </c>
      <c r="B53" s="52" t="s">
        <v>26</v>
      </c>
      <c r="C53" s="52" t="s">
        <v>64</v>
      </c>
      <c r="D53" s="52" t="s">
        <v>62</v>
      </c>
      <c r="E53" s="60" t="s">
        <v>65</v>
      </c>
      <c r="F53" s="59"/>
      <c r="G53" s="53">
        <v>1149120</v>
      </c>
      <c r="H53" s="53">
        <v>1149120</v>
      </c>
      <c r="I53" s="53">
        <v>1149120</v>
      </c>
      <c r="J53" s="53">
        <v>991042.7</v>
      </c>
      <c r="K53" s="42">
        <f t="shared" si="0"/>
        <v>86.243621205792252</v>
      </c>
      <c r="L53" s="42">
        <f t="shared" si="1"/>
        <v>86.243621205792252</v>
      </c>
      <c r="M53" s="42"/>
    </row>
    <row r="54" spans="1:13" ht="42.75" customHeight="1" x14ac:dyDescent="0.2">
      <c r="A54" s="52" t="s">
        <v>24</v>
      </c>
      <c r="B54" s="52" t="s">
        <v>26</v>
      </c>
      <c r="C54" s="52" t="s">
        <v>66</v>
      </c>
      <c r="D54" s="52" t="s">
        <v>62</v>
      </c>
      <c r="E54" s="58" t="s">
        <v>67</v>
      </c>
      <c r="F54" s="59"/>
      <c r="G54" s="53">
        <v>33800000</v>
      </c>
      <c r="H54" s="53">
        <v>33800000</v>
      </c>
      <c r="I54" s="53">
        <v>33800000</v>
      </c>
      <c r="J54" s="53">
        <v>21917480.100000001</v>
      </c>
      <c r="K54" s="42">
        <f t="shared" si="0"/>
        <v>64.844615680473368</v>
      </c>
      <c r="L54" s="42">
        <f t="shared" si="1"/>
        <v>64.844615680473368</v>
      </c>
      <c r="M54" s="42"/>
    </row>
    <row r="55" spans="1:13" ht="42" customHeight="1" x14ac:dyDescent="0.2">
      <c r="A55" s="52" t="s">
        <v>24</v>
      </c>
      <c r="B55" s="52" t="s">
        <v>26</v>
      </c>
      <c r="C55" s="52" t="s">
        <v>68</v>
      </c>
      <c r="D55" s="52" t="s">
        <v>62</v>
      </c>
      <c r="E55" s="58" t="s">
        <v>69</v>
      </c>
      <c r="F55" s="59"/>
      <c r="G55" s="53">
        <v>443930.3</v>
      </c>
      <c r="H55" s="53">
        <v>443930.3</v>
      </c>
      <c r="I55" s="53">
        <v>443930.3</v>
      </c>
      <c r="J55" s="53">
        <v>443930.3</v>
      </c>
      <c r="K55" s="42">
        <f t="shared" si="0"/>
        <v>100</v>
      </c>
      <c r="L55" s="42">
        <f t="shared" si="1"/>
        <v>100</v>
      </c>
      <c r="M55" s="42"/>
    </row>
    <row r="56" spans="1:13" ht="28.5" customHeight="1" x14ac:dyDescent="0.2">
      <c r="A56" s="52" t="s">
        <v>24</v>
      </c>
      <c r="B56" s="52" t="s">
        <v>26</v>
      </c>
      <c r="C56" s="52" t="s">
        <v>70</v>
      </c>
      <c r="D56" s="52" t="s">
        <v>71</v>
      </c>
      <c r="E56" s="58" t="s">
        <v>72</v>
      </c>
      <c r="F56" s="59"/>
      <c r="G56" s="53">
        <v>5296300</v>
      </c>
      <c r="H56" s="53">
        <v>5296300</v>
      </c>
      <c r="I56" s="53">
        <v>5296300</v>
      </c>
      <c r="J56" s="53">
        <v>2399327.5499999998</v>
      </c>
      <c r="K56" s="42">
        <f t="shared" si="0"/>
        <v>45.301957026603475</v>
      </c>
      <c r="L56" s="42">
        <f t="shared" si="1"/>
        <v>45.301957026603475</v>
      </c>
      <c r="M56" s="42"/>
    </row>
    <row r="57" spans="1:13" ht="18.75" customHeight="1" x14ac:dyDescent="0.2">
      <c r="A57" s="52" t="s">
        <v>24</v>
      </c>
      <c r="B57" s="52" t="s">
        <v>26</v>
      </c>
      <c r="C57" s="52" t="s">
        <v>73</v>
      </c>
      <c r="D57" s="52" t="s">
        <v>62</v>
      </c>
      <c r="E57" s="58" t="s">
        <v>74</v>
      </c>
      <c r="F57" s="59"/>
      <c r="G57" s="53">
        <v>719797</v>
      </c>
      <c r="H57" s="53">
        <v>719797</v>
      </c>
      <c r="I57" s="53">
        <v>719797</v>
      </c>
      <c r="J57" s="53">
        <v>0</v>
      </c>
      <c r="K57" s="42">
        <f t="shared" si="0"/>
        <v>0</v>
      </c>
      <c r="L57" s="42">
        <f t="shared" si="1"/>
        <v>0</v>
      </c>
      <c r="M57" s="42"/>
    </row>
    <row r="58" spans="1:13" ht="21.95" customHeight="1" x14ac:dyDescent="0.2">
      <c r="A58" s="44" t="s">
        <v>24</v>
      </c>
      <c r="B58" s="44" t="s">
        <v>26</v>
      </c>
      <c r="C58" s="44" t="s">
        <v>75</v>
      </c>
      <c r="D58" s="44" t="s">
        <v>62</v>
      </c>
      <c r="E58" s="61" t="s">
        <v>76</v>
      </c>
      <c r="F58" s="49"/>
      <c r="G58" s="48">
        <v>7427.2</v>
      </c>
      <c r="H58" s="48">
        <v>7427.2</v>
      </c>
      <c r="I58" s="48">
        <v>7427.2</v>
      </c>
      <c r="J58" s="48">
        <v>6227.2</v>
      </c>
      <c r="K58" s="42">
        <f t="shared" si="0"/>
        <v>83.843171046962524</v>
      </c>
      <c r="L58" s="42">
        <f t="shared" si="1"/>
        <v>83.843171046962524</v>
      </c>
      <c r="M58" s="42"/>
    </row>
    <row r="59" spans="1:13" ht="21.95" customHeight="1" x14ac:dyDescent="0.2">
      <c r="A59" s="44" t="s">
        <v>24</v>
      </c>
      <c r="B59" s="44" t="s">
        <v>26</v>
      </c>
      <c r="C59" s="44" t="s">
        <v>77</v>
      </c>
      <c r="D59" s="44" t="s">
        <v>78</v>
      </c>
      <c r="E59" s="62" t="s">
        <v>79</v>
      </c>
      <c r="F59" s="49"/>
      <c r="G59" s="48">
        <v>52141789.899999999</v>
      </c>
      <c r="H59" s="48">
        <v>52141789.899999999</v>
      </c>
      <c r="I59" s="48">
        <v>52141789.899999999</v>
      </c>
      <c r="J59" s="48">
        <v>52141789.200000003</v>
      </c>
      <c r="K59" s="42">
        <f t="shared" si="0"/>
        <v>99.999998657506765</v>
      </c>
      <c r="L59" s="42">
        <f t="shared" si="1"/>
        <v>99.999998657506765</v>
      </c>
      <c r="M59" s="42"/>
    </row>
    <row r="60" spans="1:13" ht="27" customHeight="1" x14ac:dyDescent="0.2">
      <c r="A60" s="44"/>
      <c r="B60" s="44"/>
      <c r="C60" s="44"/>
      <c r="D60" s="44"/>
      <c r="E60" s="46" t="s">
        <v>80</v>
      </c>
      <c r="F60" s="49"/>
      <c r="G60" s="48">
        <f>G62+G63+G61</f>
        <v>12941948.800000001</v>
      </c>
      <c r="H60" s="48">
        <f>H62+H63+H61</f>
        <v>12941948.800000001</v>
      </c>
      <c r="I60" s="48">
        <f>I62+I63+I61</f>
        <v>12941948.800000001</v>
      </c>
      <c r="J60" s="48">
        <f>J62+J63+J61</f>
        <v>10593242.4</v>
      </c>
      <c r="K60" s="42">
        <f t="shared" si="0"/>
        <v>81.851988164255445</v>
      </c>
      <c r="L60" s="42">
        <f t="shared" si="1"/>
        <v>81.851988164255445</v>
      </c>
      <c r="M60" s="48"/>
    </row>
    <row r="61" spans="1:13" ht="27.75" customHeight="1" x14ac:dyDescent="0.2">
      <c r="A61" s="52" t="s">
        <v>24</v>
      </c>
      <c r="B61" s="52" t="s">
        <v>26</v>
      </c>
      <c r="C61" s="52" t="s">
        <v>81</v>
      </c>
      <c r="D61" s="52" t="s">
        <v>82</v>
      </c>
      <c r="E61" s="58" t="s">
        <v>83</v>
      </c>
      <c r="F61" s="49"/>
      <c r="G61" s="53">
        <v>1000000</v>
      </c>
      <c r="H61" s="53">
        <v>1000000</v>
      </c>
      <c r="I61" s="53">
        <v>1000000</v>
      </c>
      <c r="J61" s="53">
        <v>0</v>
      </c>
      <c r="K61" s="42">
        <f t="shared" si="0"/>
        <v>0</v>
      </c>
      <c r="L61" s="42">
        <f t="shared" si="1"/>
        <v>0</v>
      </c>
      <c r="M61" s="42"/>
    </row>
    <row r="62" spans="1:13" ht="25.5" customHeight="1" x14ac:dyDescent="0.2">
      <c r="A62" s="52" t="s">
        <v>24</v>
      </c>
      <c r="B62" s="52" t="s">
        <v>26</v>
      </c>
      <c r="C62" s="52" t="s">
        <v>81</v>
      </c>
      <c r="D62" s="52" t="s">
        <v>54</v>
      </c>
      <c r="E62" s="58" t="s">
        <v>83</v>
      </c>
      <c r="F62" s="49"/>
      <c r="G62" s="53">
        <v>1857900</v>
      </c>
      <c r="H62" s="53">
        <v>1857900</v>
      </c>
      <c r="I62" s="53">
        <v>1857900</v>
      </c>
      <c r="J62" s="53">
        <v>509193.6</v>
      </c>
      <c r="K62" s="42">
        <f t="shared" si="0"/>
        <v>27.406943323106734</v>
      </c>
      <c r="L62" s="42">
        <f t="shared" si="1"/>
        <v>27.406943323106734</v>
      </c>
      <c r="M62" s="42"/>
    </row>
    <row r="63" spans="1:13" ht="27" customHeight="1" x14ac:dyDescent="0.2">
      <c r="A63" s="52" t="s">
        <v>24</v>
      </c>
      <c r="B63" s="52" t="s">
        <v>26</v>
      </c>
      <c r="C63" s="52" t="s">
        <v>84</v>
      </c>
      <c r="D63" s="52" t="s">
        <v>78</v>
      </c>
      <c r="E63" s="58" t="s">
        <v>85</v>
      </c>
      <c r="F63" s="49"/>
      <c r="G63" s="53">
        <v>10084048.800000001</v>
      </c>
      <c r="H63" s="53">
        <v>10084048.800000001</v>
      </c>
      <c r="I63" s="53">
        <v>10084048.800000001</v>
      </c>
      <c r="J63" s="53">
        <v>10084048.800000001</v>
      </c>
      <c r="K63" s="42">
        <f t="shared" si="0"/>
        <v>100</v>
      </c>
      <c r="L63" s="42">
        <f t="shared" si="1"/>
        <v>100</v>
      </c>
      <c r="M63" s="42"/>
    </row>
    <row r="64" spans="1:13" ht="21.95" customHeight="1" x14ac:dyDescent="0.2">
      <c r="A64" s="44" t="s">
        <v>24</v>
      </c>
      <c r="B64" s="44" t="s">
        <v>86</v>
      </c>
      <c r="C64" s="44" t="s">
        <v>32</v>
      </c>
      <c r="D64" s="44" t="s">
        <v>87</v>
      </c>
      <c r="E64" s="61" t="s">
        <v>88</v>
      </c>
      <c r="F64" s="49"/>
      <c r="G64" s="48">
        <v>9749.1</v>
      </c>
      <c r="H64" s="48">
        <v>9749.1</v>
      </c>
      <c r="I64" s="48">
        <v>9749.1</v>
      </c>
      <c r="J64" s="48">
        <v>0</v>
      </c>
      <c r="K64" s="42">
        <f t="shared" si="0"/>
        <v>0</v>
      </c>
      <c r="L64" s="42">
        <f t="shared" si="1"/>
        <v>0</v>
      </c>
      <c r="M64" s="42"/>
    </row>
    <row r="65" spans="1:14" ht="21.95" customHeight="1" x14ac:dyDescent="0.2">
      <c r="A65" s="44" t="s">
        <v>89</v>
      </c>
      <c r="B65" s="44"/>
      <c r="C65" s="44"/>
      <c r="D65" s="44"/>
      <c r="E65" s="46" t="s">
        <v>90</v>
      </c>
      <c r="F65" s="49"/>
      <c r="G65" s="48">
        <f>G66+G70+G75+G77+G79+G81+G73+G68</f>
        <v>8166876.1000000006</v>
      </c>
      <c r="H65" s="48">
        <f>H66+H70+H75+H77+H79+H81+H73+H68</f>
        <v>8166876.1000000006</v>
      </c>
      <c r="I65" s="48">
        <f>I66+I70+I75+I77+I79+I81+I73+I68</f>
        <v>8166876.1000000006</v>
      </c>
      <c r="J65" s="48">
        <f>J66+J70+J75+J77+J79+J81+J73+J68</f>
        <v>6462880.5600000005</v>
      </c>
      <c r="K65" s="42">
        <f t="shared" si="0"/>
        <v>79.135283563319874</v>
      </c>
      <c r="L65" s="42">
        <f t="shared" si="1"/>
        <v>79.135283563319874</v>
      </c>
      <c r="M65" s="48"/>
    </row>
    <row r="66" spans="1:14" ht="40.5" customHeight="1" x14ac:dyDescent="0.2">
      <c r="A66" s="52" t="s">
        <v>89</v>
      </c>
      <c r="B66" s="52" t="s">
        <v>91</v>
      </c>
      <c r="C66" s="52" t="s">
        <v>92</v>
      </c>
      <c r="D66" s="52"/>
      <c r="E66" s="58" t="s">
        <v>93</v>
      </c>
      <c r="F66" s="49"/>
      <c r="G66" s="53">
        <f>G67</f>
        <v>15238.7</v>
      </c>
      <c r="H66" s="53">
        <f>H67</f>
        <v>15238.7</v>
      </c>
      <c r="I66" s="53">
        <f>I67</f>
        <v>15238.7</v>
      </c>
      <c r="J66" s="53">
        <f>J67</f>
        <v>11676.5</v>
      </c>
      <c r="K66" s="42">
        <f t="shared" si="0"/>
        <v>76.623990235387524</v>
      </c>
      <c r="L66" s="42">
        <f t="shared" si="1"/>
        <v>76.623990235387524</v>
      </c>
      <c r="M66" s="42"/>
    </row>
    <row r="67" spans="1:14" ht="30" customHeight="1" x14ac:dyDescent="0.2">
      <c r="A67" s="52"/>
      <c r="B67" s="52"/>
      <c r="C67" s="52"/>
      <c r="D67" s="52" t="s">
        <v>94</v>
      </c>
      <c r="E67" s="41" t="s">
        <v>95</v>
      </c>
      <c r="F67" s="49"/>
      <c r="G67" s="53">
        <v>15238.7</v>
      </c>
      <c r="H67" s="53">
        <v>15238.7</v>
      </c>
      <c r="I67" s="53">
        <v>15238.7</v>
      </c>
      <c r="J67" s="53">
        <v>11676.5</v>
      </c>
      <c r="K67" s="42">
        <f t="shared" si="0"/>
        <v>76.623990235387524</v>
      </c>
      <c r="L67" s="42">
        <f t="shared" si="1"/>
        <v>76.623990235387524</v>
      </c>
      <c r="M67" s="42"/>
      <c r="N67" s="48"/>
    </row>
    <row r="68" spans="1:14" ht="21.95" customHeight="1" x14ac:dyDescent="0.2">
      <c r="A68" s="52" t="s">
        <v>89</v>
      </c>
      <c r="B68" s="52" t="s">
        <v>96</v>
      </c>
      <c r="C68" s="52" t="s">
        <v>97</v>
      </c>
      <c r="D68" s="52"/>
      <c r="E68" s="41" t="s">
        <v>98</v>
      </c>
      <c r="F68" s="49"/>
      <c r="G68" s="53">
        <f>G69</f>
        <v>317.10000000000002</v>
      </c>
      <c r="H68" s="53">
        <f>H69</f>
        <v>317.10000000000002</v>
      </c>
      <c r="I68" s="53">
        <f>I69</f>
        <v>317.10000000000002</v>
      </c>
      <c r="J68" s="53">
        <f>J69</f>
        <v>52.46</v>
      </c>
      <c r="K68" s="42">
        <f t="shared" si="0"/>
        <v>16.543677073478396</v>
      </c>
      <c r="L68" s="42">
        <f t="shared" si="1"/>
        <v>16.543677073478396</v>
      </c>
      <c r="M68" s="42"/>
    </row>
    <row r="69" spans="1:14" ht="21.95" customHeight="1" x14ac:dyDescent="0.2">
      <c r="A69" s="52"/>
      <c r="B69" s="52"/>
      <c r="C69" s="52"/>
      <c r="D69" s="52" t="s">
        <v>39</v>
      </c>
      <c r="E69" s="39" t="s">
        <v>40</v>
      </c>
      <c r="F69" s="49"/>
      <c r="G69" s="53">
        <v>317.10000000000002</v>
      </c>
      <c r="H69" s="53">
        <v>317.10000000000002</v>
      </c>
      <c r="I69" s="53">
        <v>317.10000000000002</v>
      </c>
      <c r="J69" s="53">
        <v>52.46</v>
      </c>
      <c r="K69" s="42">
        <f t="shared" si="0"/>
        <v>16.543677073478396</v>
      </c>
      <c r="L69" s="42">
        <f t="shared" si="1"/>
        <v>16.543677073478396</v>
      </c>
      <c r="M69" s="42"/>
    </row>
    <row r="70" spans="1:14" ht="28.5" customHeight="1" x14ac:dyDescent="0.2">
      <c r="A70" s="52" t="s">
        <v>89</v>
      </c>
      <c r="B70" s="52" t="s">
        <v>99</v>
      </c>
      <c r="C70" s="52" t="s">
        <v>100</v>
      </c>
      <c r="D70" s="52"/>
      <c r="E70" s="63" t="s">
        <v>101</v>
      </c>
      <c r="F70" s="49"/>
      <c r="G70" s="53">
        <f>G71+G72</f>
        <v>7760482.4000000004</v>
      </c>
      <c r="H70" s="53">
        <f>H71+H72</f>
        <v>7760482.4000000004</v>
      </c>
      <c r="I70" s="53">
        <f>I71+I72</f>
        <v>7760482.4000000004</v>
      </c>
      <c r="J70" s="53">
        <f>J71+J72</f>
        <v>6155617</v>
      </c>
      <c r="K70" s="42">
        <f t="shared" si="0"/>
        <v>79.320030414604119</v>
      </c>
      <c r="L70" s="42">
        <f t="shared" si="1"/>
        <v>79.320030414604119</v>
      </c>
      <c r="M70" s="42"/>
    </row>
    <row r="71" spans="1:14" ht="28.5" customHeight="1" x14ac:dyDescent="0.2">
      <c r="A71" s="52"/>
      <c r="B71" s="52"/>
      <c r="C71" s="52"/>
      <c r="D71" s="52" t="s">
        <v>94</v>
      </c>
      <c r="E71" s="64" t="s">
        <v>102</v>
      </c>
      <c r="F71" s="49"/>
      <c r="G71" s="53">
        <v>6371057.4000000004</v>
      </c>
      <c r="H71" s="53">
        <v>6371057.4000000004</v>
      </c>
      <c r="I71" s="53">
        <v>6371057.4000000004</v>
      </c>
      <c r="J71" s="53">
        <v>4810793.3</v>
      </c>
      <c r="K71" s="42">
        <f t="shared" si="0"/>
        <v>75.510123327408721</v>
      </c>
      <c r="L71" s="42">
        <f t="shared" si="1"/>
        <v>75.510123327408721</v>
      </c>
      <c r="M71" s="42"/>
    </row>
    <row r="72" spans="1:14" ht="21.95" customHeight="1" x14ac:dyDescent="0.2">
      <c r="A72" s="52"/>
      <c r="B72" s="52"/>
      <c r="C72" s="52"/>
      <c r="D72" s="52" t="s">
        <v>103</v>
      </c>
      <c r="E72" s="64" t="s">
        <v>104</v>
      </c>
      <c r="F72" s="49"/>
      <c r="G72" s="53">
        <v>1389425</v>
      </c>
      <c r="H72" s="53">
        <v>1389425</v>
      </c>
      <c r="I72" s="53">
        <v>1389425</v>
      </c>
      <c r="J72" s="53">
        <v>1344823.7</v>
      </c>
      <c r="K72" s="42">
        <f t="shared" si="0"/>
        <v>96.789945481044313</v>
      </c>
      <c r="L72" s="42">
        <f t="shared" si="1"/>
        <v>96.789945481044313</v>
      </c>
      <c r="M72" s="42"/>
    </row>
    <row r="73" spans="1:14" ht="51" customHeight="1" x14ac:dyDescent="0.2">
      <c r="A73" s="52" t="s">
        <v>89</v>
      </c>
      <c r="B73" s="52" t="s">
        <v>99</v>
      </c>
      <c r="C73" s="52" t="s">
        <v>105</v>
      </c>
      <c r="D73" s="52"/>
      <c r="E73" s="65" t="s">
        <v>106</v>
      </c>
      <c r="F73" s="49"/>
      <c r="G73" s="53">
        <f>G74</f>
        <v>8238</v>
      </c>
      <c r="H73" s="53">
        <f>H74</f>
        <v>8238</v>
      </c>
      <c r="I73" s="53">
        <f>I74</f>
        <v>8238</v>
      </c>
      <c r="J73" s="53">
        <f>J74</f>
        <v>8238</v>
      </c>
      <c r="K73" s="42">
        <f t="shared" si="0"/>
        <v>100</v>
      </c>
      <c r="L73" s="42">
        <f t="shared" si="1"/>
        <v>100</v>
      </c>
      <c r="M73" s="42"/>
    </row>
    <row r="74" spans="1:14" ht="21.95" customHeight="1" x14ac:dyDescent="0.2">
      <c r="A74" s="52"/>
      <c r="B74" s="52"/>
      <c r="C74" s="52"/>
      <c r="D74" s="52" t="s">
        <v>103</v>
      </c>
      <c r="E74" s="64" t="s">
        <v>104</v>
      </c>
      <c r="F74" s="49"/>
      <c r="G74" s="53">
        <v>8238</v>
      </c>
      <c r="H74" s="53">
        <v>8238</v>
      </c>
      <c r="I74" s="53">
        <v>8238</v>
      </c>
      <c r="J74" s="53">
        <v>8238</v>
      </c>
      <c r="K74" s="42">
        <f t="shared" si="0"/>
        <v>100</v>
      </c>
      <c r="L74" s="42">
        <f t="shared" si="1"/>
        <v>100</v>
      </c>
      <c r="M74" s="42"/>
    </row>
    <row r="75" spans="1:14" ht="52.5" customHeight="1" x14ac:dyDescent="0.2">
      <c r="A75" s="52"/>
      <c r="B75" s="52"/>
      <c r="C75" s="52" t="s">
        <v>107</v>
      </c>
      <c r="D75" s="52"/>
      <c r="E75" s="58" t="s">
        <v>108</v>
      </c>
      <c r="F75" s="49"/>
      <c r="G75" s="53">
        <f>G76</f>
        <v>6062.4</v>
      </c>
      <c r="H75" s="53">
        <f>H76</f>
        <v>6062.4</v>
      </c>
      <c r="I75" s="53">
        <f>I76</f>
        <v>6062.4</v>
      </c>
      <c r="J75" s="53">
        <f>J76</f>
        <v>5892</v>
      </c>
      <c r="K75" s="42">
        <f t="shared" si="0"/>
        <v>97.189231987331752</v>
      </c>
      <c r="L75" s="42">
        <f t="shared" si="1"/>
        <v>97.189231987331752</v>
      </c>
      <c r="M75" s="42"/>
    </row>
    <row r="76" spans="1:14" ht="21.95" customHeight="1" x14ac:dyDescent="0.2">
      <c r="A76" s="52"/>
      <c r="B76" s="52"/>
      <c r="C76" s="52"/>
      <c r="D76" s="52" t="s">
        <v>103</v>
      </c>
      <c r="E76" s="64" t="s">
        <v>104</v>
      </c>
      <c r="F76" s="49"/>
      <c r="G76" s="53">
        <v>6062.4</v>
      </c>
      <c r="H76" s="53">
        <v>6062.4</v>
      </c>
      <c r="I76" s="53">
        <v>6062.4</v>
      </c>
      <c r="J76" s="53">
        <v>5892</v>
      </c>
      <c r="K76" s="42">
        <f t="shared" si="0"/>
        <v>97.189231987331752</v>
      </c>
      <c r="L76" s="42">
        <f t="shared" si="1"/>
        <v>97.189231987331752</v>
      </c>
      <c r="M76" s="42"/>
    </row>
    <row r="77" spans="1:14" ht="53.25" customHeight="1" x14ac:dyDescent="0.2">
      <c r="A77" s="52"/>
      <c r="B77" s="52"/>
      <c r="C77" s="52" t="s">
        <v>109</v>
      </c>
      <c r="D77" s="52"/>
      <c r="E77" s="58" t="s">
        <v>110</v>
      </c>
      <c r="F77" s="49"/>
      <c r="G77" s="53">
        <f>G78</f>
        <v>254229.4</v>
      </c>
      <c r="H77" s="53">
        <f>H78</f>
        <v>254229.4</v>
      </c>
      <c r="I77" s="53">
        <f>I78</f>
        <v>254229.4</v>
      </c>
      <c r="J77" s="53">
        <f>J78</f>
        <v>189637.7</v>
      </c>
      <c r="K77" s="42">
        <f t="shared" si="0"/>
        <v>74.593143043251487</v>
      </c>
      <c r="L77" s="42">
        <f t="shared" si="1"/>
        <v>74.593143043251487</v>
      </c>
      <c r="M77" s="42"/>
    </row>
    <row r="78" spans="1:14" ht="27.75" customHeight="1" x14ac:dyDescent="0.2">
      <c r="A78" s="52"/>
      <c r="B78" s="52"/>
      <c r="C78" s="52"/>
      <c r="D78" s="52" t="s">
        <v>111</v>
      </c>
      <c r="E78" s="37" t="s">
        <v>112</v>
      </c>
      <c r="F78" s="49"/>
      <c r="G78" s="53">
        <v>254229.4</v>
      </c>
      <c r="H78" s="53">
        <v>254229.4</v>
      </c>
      <c r="I78" s="53">
        <v>254229.4</v>
      </c>
      <c r="J78" s="53">
        <v>189637.7</v>
      </c>
      <c r="K78" s="42">
        <f t="shared" si="0"/>
        <v>74.593143043251487</v>
      </c>
      <c r="L78" s="42">
        <f t="shared" si="1"/>
        <v>74.593143043251487</v>
      </c>
      <c r="M78" s="42"/>
    </row>
    <row r="79" spans="1:14" ht="28.5" customHeight="1" x14ac:dyDescent="0.2">
      <c r="A79" s="52" t="s">
        <v>89</v>
      </c>
      <c r="B79" s="52" t="s">
        <v>26</v>
      </c>
      <c r="C79" s="52" t="s">
        <v>100</v>
      </c>
      <c r="D79" s="52"/>
      <c r="E79" s="63" t="s">
        <v>113</v>
      </c>
      <c r="F79" s="49"/>
      <c r="G79" s="53">
        <f>G80</f>
        <v>13933</v>
      </c>
      <c r="H79" s="53">
        <f>H80</f>
        <v>13933</v>
      </c>
      <c r="I79" s="53">
        <f>I80</f>
        <v>13933</v>
      </c>
      <c r="J79" s="53">
        <f>J80</f>
        <v>10485.5</v>
      </c>
      <c r="K79" s="42">
        <f t="shared" si="0"/>
        <v>75.256585085767597</v>
      </c>
      <c r="L79" s="42">
        <f t="shared" si="1"/>
        <v>75.256585085767597</v>
      </c>
      <c r="M79" s="42"/>
    </row>
    <row r="80" spans="1:14" ht="31.5" customHeight="1" x14ac:dyDescent="0.2">
      <c r="A80" s="52"/>
      <c r="B80" s="52"/>
      <c r="C80" s="52"/>
      <c r="D80" s="52" t="s">
        <v>94</v>
      </c>
      <c r="E80" s="41" t="s">
        <v>114</v>
      </c>
      <c r="F80" s="49"/>
      <c r="G80" s="53">
        <v>13933</v>
      </c>
      <c r="H80" s="53">
        <v>13933</v>
      </c>
      <c r="I80" s="53">
        <v>13933</v>
      </c>
      <c r="J80" s="53">
        <v>10485.5</v>
      </c>
      <c r="K80" s="42">
        <f t="shared" si="0"/>
        <v>75.256585085767597</v>
      </c>
      <c r="L80" s="42">
        <f t="shared" si="1"/>
        <v>75.256585085767597</v>
      </c>
      <c r="M80" s="42"/>
    </row>
    <row r="81" spans="1:13" ht="28.5" customHeight="1" x14ac:dyDescent="0.2">
      <c r="A81" s="52" t="s">
        <v>89</v>
      </c>
      <c r="B81" s="52" t="s">
        <v>115</v>
      </c>
      <c r="C81" s="52" t="s">
        <v>116</v>
      </c>
      <c r="D81" s="52"/>
      <c r="E81" s="58" t="s">
        <v>117</v>
      </c>
      <c r="F81" s="49"/>
      <c r="G81" s="53">
        <f>G82</f>
        <v>108375.1</v>
      </c>
      <c r="H81" s="53">
        <f>H82</f>
        <v>108375.1</v>
      </c>
      <c r="I81" s="53">
        <f>I82</f>
        <v>108375.1</v>
      </c>
      <c r="J81" s="53">
        <f>J82</f>
        <v>81281.399999999994</v>
      </c>
      <c r="K81" s="42">
        <f t="shared" si="0"/>
        <v>75.000069204088376</v>
      </c>
      <c r="L81" s="42">
        <f t="shared" si="1"/>
        <v>75.000069204088376</v>
      </c>
      <c r="M81" s="42"/>
    </row>
    <row r="82" spans="1:13" ht="33" customHeight="1" x14ac:dyDescent="0.2">
      <c r="A82" s="52"/>
      <c r="B82" s="52"/>
      <c r="C82" s="52"/>
      <c r="D82" s="52" t="s">
        <v>94</v>
      </c>
      <c r="E82" s="41" t="s">
        <v>102</v>
      </c>
      <c r="F82" s="49"/>
      <c r="G82" s="53">
        <v>108375.1</v>
      </c>
      <c r="H82" s="53">
        <f>97537.6+10837.5</f>
        <v>108375.1</v>
      </c>
      <c r="I82" s="53">
        <f>97537.6+10837.5</f>
        <v>108375.1</v>
      </c>
      <c r="J82" s="53">
        <v>81281.399999999994</v>
      </c>
      <c r="K82" s="42">
        <f t="shared" si="0"/>
        <v>75.000069204088376</v>
      </c>
      <c r="L82" s="42">
        <f t="shared" si="1"/>
        <v>75.000069204088376</v>
      </c>
      <c r="M82" s="42"/>
    </row>
    <row r="83" spans="1:13" ht="30.75" customHeight="1" x14ac:dyDescent="0.2">
      <c r="A83" s="44" t="s">
        <v>26</v>
      </c>
      <c r="B83" s="44" t="s">
        <v>118</v>
      </c>
      <c r="C83" s="44" t="s">
        <v>119</v>
      </c>
      <c r="D83" s="44"/>
      <c r="E83" s="61" t="s">
        <v>120</v>
      </c>
      <c r="F83" s="49"/>
      <c r="G83" s="48">
        <f>G84</f>
        <v>21019</v>
      </c>
      <c r="H83" s="48">
        <f>H84</f>
        <v>21019</v>
      </c>
      <c r="I83" s="48">
        <f>I84</f>
        <v>21019</v>
      </c>
      <c r="J83" s="48">
        <f>J84</f>
        <v>18152.099999999999</v>
      </c>
      <c r="K83" s="42">
        <f t="shared" si="0"/>
        <v>86.36043579618439</v>
      </c>
      <c r="L83" s="42">
        <f t="shared" si="1"/>
        <v>86.36043579618439</v>
      </c>
      <c r="M83" s="42"/>
    </row>
    <row r="84" spans="1:13" ht="33.75" customHeight="1" x14ac:dyDescent="0.2">
      <c r="A84" s="52" t="s">
        <v>26</v>
      </c>
      <c r="B84" s="52"/>
      <c r="C84" s="52"/>
      <c r="D84" s="52" t="s">
        <v>94</v>
      </c>
      <c r="E84" s="64" t="s">
        <v>95</v>
      </c>
      <c r="F84" s="49"/>
      <c r="G84" s="53">
        <v>21019</v>
      </c>
      <c r="H84" s="53">
        <v>21019</v>
      </c>
      <c r="I84" s="53">
        <v>21019</v>
      </c>
      <c r="J84" s="53">
        <v>18152.099999999999</v>
      </c>
      <c r="K84" s="42">
        <f t="shared" si="0"/>
        <v>86.36043579618439</v>
      </c>
      <c r="L84" s="42">
        <f t="shared" si="1"/>
        <v>86.36043579618439</v>
      </c>
      <c r="M84" s="42"/>
    </row>
    <row r="86" spans="1:13" ht="99.75" customHeight="1" x14ac:dyDescent="0.25">
      <c r="E86" s="66"/>
      <c r="G86" s="67"/>
      <c r="H86" s="67"/>
    </row>
    <row r="87" spans="1:13" ht="15" x14ac:dyDescent="0.2">
      <c r="A87" s="68"/>
      <c r="B87" s="68"/>
      <c r="C87" s="68"/>
      <c r="D87" s="68"/>
      <c r="E87" s="68"/>
      <c r="F87" s="68"/>
      <c r="G87" s="69"/>
      <c r="H87" s="69"/>
      <c r="I87" s="68"/>
    </row>
    <row r="88" spans="1:13" ht="15" x14ac:dyDescent="0.2">
      <c r="A88" s="68"/>
      <c r="B88" s="68"/>
      <c r="C88" s="68"/>
      <c r="D88" s="68"/>
      <c r="E88" s="68"/>
      <c r="F88" s="68"/>
      <c r="G88" s="68"/>
      <c r="H88" s="68"/>
      <c r="I88" s="68"/>
    </row>
    <row r="89" spans="1:13" ht="15.75" x14ac:dyDescent="0.25">
      <c r="A89" s="68"/>
      <c r="B89" s="68"/>
      <c r="C89" s="68"/>
      <c r="D89" s="68"/>
      <c r="E89" s="66"/>
      <c r="F89" s="68"/>
      <c r="G89" s="68"/>
      <c r="H89" s="68"/>
      <c r="I89" s="68"/>
    </row>
    <row r="90" spans="1:13" ht="15" x14ac:dyDescent="0.2">
      <c r="A90" s="68"/>
      <c r="B90" s="68"/>
      <c r="C90" s="68"/>
      <c r="D90" s="68"/>
      <c r="E90" s="68"/>
      <c r="F90" s="68"/>
      <c r="G90" s="68"/>
      <c r="H90" s="68"/>
      <c r="I90" s="68"/>
    </row>
    <row r="91" spans="1:13" ht="15" x14ac:dyDescent="0.2">
      <c r="A91" s="68"/>
      <c r="B91" s="68"/>
      <c r="C91" s="68"/>
      <c r="D91" s="68"/>
      <c r="E91" s="68"/>
      <c r="F91" s="68"/>
      <c r="G91" s="68"/>
      <c r="H91" s="68"/>
      <c r="I91" s="68"/>
    </row>
  </sheetData>
  <mergeCells count="23">
    <mergeCell ref="G87:H87"/>
    <mergeCell ref="I11:I12"/>
    <mergeCell ref="J11:L11"/>
    <mergeCell ref="M11:M12"/>
    <mergeCell ref="A13:D13"/>
    <mergeCell ref="A14:E14"/>
    <mergeCell ref="G86:H86"/>
    <mergeCell ref="A5:M5"/>
    <mergeCell ref="A6:M6"/>
    <mergeCell ref="A7:M7"/>
    <mergeCell ref="A9:M9"/>
    <mergeCell ref="A10:F10"/>
    <mergeCell ref="A11:D11"/>
    <mergeCell ref="E11:E12"/>
    <mergeCell ref="F11:F12"/>
    <mergeCell ref="G11:G12"/>
    <mergeCell ref="H11:H12"/>
    <mergeCell ref="H1:I1"/>
    <mergeCell ref="K1:M1"/>
    <mergeCell ref="H2:I2"/>
    <mergeCell ref="K2:M2"/>
    <mergeCell ref="H3:I3"/>
    <mergeCell ref="K3:M3"/>
  </mergeCells>
  <printOptions horizontalCentered="1"/>
  <pageMargins left="0.25" right="0.25" top="0.75" bottom="0.75" header="0.3" footer="0.3"/>
  <pageSetup paperSize="9" scale="68" fitToWidth="2" fitToHeight="0" orientation="landscape" horizontalDpi="4294967294" verticalDpi="4294967294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Прил1 на 1.10.2015 окончательна</vt:lpstr>
      <vt:lpstr>'Прил1 на 1.10.2015 окончательна'!Заголовки_для_печати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Севостьянова Наталья Олеговна</dc:creator>
  <cp:lastModifiedBy>Севостьянова Наталья Олеговна</cp:lastModifiedBy>
  <dcterms:created xsi:type="dcterms:W3CDTF">2015-10-09T07:40:02Z</dcterms:created>
  <dcterms:modified xsi:type="dcterms:W3CDTF">2015-10-09T07:40:56Z</dcterms:modified>
</cp:coreProperties>
</file>